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<sst xmlns="http://schemas.openxmlformats.org/spreadsheetml/2006/main" count="253" uniqueCount="192">
  <si>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</si>
  <si>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</si>
  <si>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</si>
  <si>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</si>
  <si>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</si>
  <si>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</si>
  <si>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</si>
  <si>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</si>
  <si>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</si>
  <si>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</si>
  <si>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</si>
  <si>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</si>
  <si>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</si>
  <si>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</si>
  <si>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</si>
  <si>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</si>
  <si>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</si>
  <si>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</si>
  <si>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</si>
  <si>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</si>
  <si>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</si>
  <si>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</si>
  <si>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</si>
  <si>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</si>
  <si>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</si>
  <si>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</si>
  <si>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</si>
  <si>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</si>
  <si>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</si>
  <si>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</si>
  <si>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</si>
  <si>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</si>
  <si>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</si>
  <si>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</si>
  <si>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</si>
  <si>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</si>
  <si>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</si>
  <si>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</si>
  <si>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</si>
  <si>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</si>
  <si>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</si>
  <si>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</si>
  <si>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</si>
  <si>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</si>
  <si>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</si>
  <si>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</si>
  <si>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</si>
  <si>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</si>
  <si>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</si>
  <si>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</si>
  <si>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</si>
  <si>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</si>
  <si>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</si>
  <si>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</si>
  <si>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</si>
  <si>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</si>
  <si>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</si>
  <si>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</si>
  <si>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</si>
  <si>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</si>
  <si>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</si>
  <si>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</si>
  <si>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</si>
  <si>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</si>
  <si>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</si>
  <si>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</si>
  <si>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</si>
  <si>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</si>
  <si>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</si>
  <si>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</si>
  <si>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</si>
  <si>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</si>
  <si>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</si>
  <si>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</si>
  <si>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</si>
  <si>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</si>
  <si>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</si>
  <si>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</si>
  <si>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</si>
  <si>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</si>
  <si>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</si>
  <si>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</si>
  <si>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</si>
  <si>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</si>
  <si>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</si>
  <si>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</si>
  <si>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</si>
  <si>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</si>
  <si>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</si>
  <si>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</si>
  <si>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</si>
  <si>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</si>
  <si>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</si>
  <si>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</si>
  <si>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</si>
  <si>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</si>
  <si>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</si>
  <si>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</si>
  <si>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</si>
  <si>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</si>
  <si>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</si>
  <si>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</si>
  <si>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</si>
  <si>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</si>
  <si>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</si>
  <si>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</si>
  <si>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</si>
  <si>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</si>
  <si>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</si>
  <si>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</si>
  <si>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</si>
  <si>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</si>
  <si>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</si>
  <si>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</si>
  <si>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</si>
  <si>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</si>
  <si>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</si>
  <si>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</si>
  <si>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</si>
  <si>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</si>
  <si>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</si>
  <si>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</si>
  <si>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</si>
  <si>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</si>
  <si>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</si>
  <si>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</si>
  <si>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</si>
  <si>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</si>
  <si>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</si>
  <si>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</si>
  <si>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</si>
  <si>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</si>
  <si>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</si>
  <si>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</si>
  <si>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</si>
  <si>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</si>
  <si>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</si>
  <si>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</si>
  <si>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</si>
  <si>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</si>
  <si>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</si>
  <si>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</si>
  <si>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</si>
  <si>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</si>
  <si>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</si>
  <si>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</si>
  <si>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</si>
  <si>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</si>
  <si>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</si>
  <si>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</si>
  <si>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</si>
  <si>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</si>
  <si>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</si>
  <si>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</si>
  <si>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</si>
  <si>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</si>
  <si>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</si>
  <si>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</si>
  <si>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</si>
  <si>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</si>
  <si>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</si>
  <si>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</si>
  <si>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</si>
  <si>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</si>
  <si>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</si>
  <si>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</si>
  <si>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</si>
  <si>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</si>
  <si>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</si>
  <si>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</si>
  <si>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</si>
  <si>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</si>
  <si>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</si>
  <si>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</si>
  <si>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</si>
  <si>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</si>
  <si>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</si>
  <si>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</si>
  <si>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</si>
  <si>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</si>
  <si>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</si>
  <si>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</si>
  <si>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</si>
  <si>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</si>
  <si>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</si>
  <si>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</si>
  <si>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</si>
  <si>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</si>
  <si>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</si>
  <si>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</si>
  <si>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</si>
  <si>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ТРЯВНА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</si>
</sst>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12"/>
      <color rgb="FF80008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C1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80" fontId="5" fillId="21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1" borderId="0" xfId="35" applyFont="1" applyFill="1" applyProtection="1">
      <alignment/>
      <protection/>
    </xf>
    <xf numFmtId="0" fontId="41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 applyProtection="1">
      <alignment vertical="center"/>
      <protection/>
    </xf>
    <xf numFmtId="0" fontId="41" fillId="21" borderId="0" xfId="35" applyFont="1" applyFill="1" applyBorder="1" applyAlignment="1">
      <alignment horizontal="center" vertical="center"/>
      <protection/>
    </xf>
    <xf numFmtId="4" fontId="40" fillId="21" borderId="0" xfId="35" applyNumberFormat="1" applyFont="1" applyFill="1" applyAlignment="1" applyProtection="1">
      <alignment vertical="center"/>
      <protection/>
    </xf>
    <xf numFmtId="0" fontId="41" fillId="21" borderId="0" xfId="35" applyFont="1" applyFill="1" applyBorder="1" applyAlignment="1" applyProtection="1">
      <alignment horizontal="center" vertical="center"/>
      <protection/>
    </xf>
    <xf numFmtId="0" fontId="40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185" fontId="6" fillId="24" borderId="19" xfId="35" applyNumberFormat="1" applyFont="1" applyFill="1" applyBorder="1" applyAlignment="1">
      <alignment horizontal="right"/>
      <protection/>
    </xf>
    <xf numFmtId="0" fontId="42" fillId="24" borderId="0" xfId="35" applyFont="1" applyFill="1" applyBorder="1">
      <alignment/>
      <protection/>
    </xf>
    <xf numFmtId="0" fontId="42" fillId="24" borderId="20" xfId="35" applyFont="1" applyFill="1" applyBorder="1">
      <alignment/>
      <protection/>
    </xf>
    <xf numFmtId="0" fontId="40" fillId="21" borderId="0" xfId="34" applyFont="1" applyFill="1">
      <alignment/>
      <protection/>
    </xf>
    <xf numFmtId="185" fontId="6" fillId="24" borderId="19" xfId="34" applyNumberFormat="1" applyFont="1" applyFill="1" applyBorder="1" applyAlignment="1">
      <alignment horizontal="right"/>
      <protection/>
    </xf>
    <xf numFmtId="0" fontId="47" fillId="24" borderId="0" xfId="34" applyFont="1" applyFill="1" applyBorder="1">
      <alignment/>
      <protection/>
    </xf>
    <xf numFmtId="0" fontId="42" fillId="24" borderId="0" xfId="34" applyFont="1" applyFill="1" applyBorder="1">
      <alignment/>
      <protection/>
    </xf>
    <xf numFmtId="0" fontId="42" fillId="24" borderId="20" xfId="34" applyFont="1" applyFill="1" applyBorder="1">
      <alignment/>
      <protection/>
    </xf>
    <xf numFmtId="0" fontId="46" fillId="24" borderId="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1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1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185" fontId="6" fillId="20" borderId="24" xfId="35" applyNumberFormat="1" applyFont="1" applyFill="1" applyBorder="1" applyAlignment="1">
      <alignment horizontal="right"/>
      <protection/>
    </xf>
    <xf numFmtId="0" fontId="46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185" fontId="6" fillId="20" borderId="19" xfId="35" applyNumberFormat="1" applyFont="1" applyFill="1" applyBorder="1" applyAlignment="1">
      <alignment horizontal="right"/>
      <protection/>
    </xf>
    <xf numFmtId="0" fontId="46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185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2" fillId="24" borderId="0" xfId="35" applyFont="1" applyFill="1" applyBorder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3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3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0" borderId="39" xfId="0" applyNumberFormat="1" applyFont="1" applyFill="1" applyBorder="1" applyAlignment="1" applyProtection="1">
      <alignment horizontal="center" vertical="center" wrapText="1"/>
      <protection/>
    </xf>
    <xf numFmtId="180" fontId="3" fillId="20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0" borderId="42" xfId="0" applyNumberFormat="1" applyFont="1" applyFill="1" applyBorder="1" applyAlignment="1" applyProtection="1">
      <alignment/>
      <protection/>
    </xf>
    <xf numFmtId="180" fontId="3" fillId="20" borderId="12" xfId="0" applyNumberFormat="1" applyFont="1" applyFill="1" applyBorder="1" applyAlignment="1" applyProtection="1">
      <alignment/>
      <protection/>
    </xf>
    <xf numFmtId="180" fontId="3" fillId="20" borderId="43" xfId="0" applyNumberFormat="1" applyFont="1" applyFill="1" applyBorder="1" applyAlignment="1" applyProtection="1">
      <alignment/>
      <protection/>
    </xf>
    <xf numFmtId="180" fontId="3" fillId="20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0" borderId="44" xfId="0" applyNumberFormat="1" applyFont="1" applyFill="1" applyBorder="1" applyAlignment="1" applyProtection="1">
      <alignment/>
      <protection/>
    </xf>
    <xf numFmtId="180" fontId="66" fillId="20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3" borderId="59" xfId="0" applyNumberFormat="1" applyFont="1" applyFill="1" applyBorder="1" applyAlignment="1" applyProtection="1">
      <alignment/>
      <protection/>
    </xf>
    <xf numFmtId="180" fontId="3" fillId="20" borderId="60" xfId="0" applyNumberFormat="1" applyFont="1" applyFill="1" applyBorder="1" applyAlignment="1" applyProtection="1">
      <alignment/>
      <protection/>
    </xf>
    <xf numFmtId="180" fontId="3" fillId="20" borderId="61" xfId="0" applyNumberFormat="1" applyFont="1" applyFill="1" applyBorder="1" applyAlignment="1" applyProtection="1">
      <alignment/>
      <protection/>
    </xf>
    <xf numFmtId="180" fontId="3" fillId="20" borderId="10" xfId="0" applyNumberFormat="1" applyFont="1" applyFill="1" applyBorder="1" applyAlignment="1" applyProtection="1">
      <alignment/>
      <protection/>
    </xf>
    <xf numFmtId="180" fontId="3" fillId="20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0" borderId="71" xfId="0" applyNumberFormat="1" applyFont="1" applyFill="1" applyBorder="1" applyAlignment="1" applyProtection="1">
      <alignment/>
      <protection/>
    </xf>
    <xf numFmtId="180" fontId="3" fillId="20" borderId="72" xfId="0" applyNumberFormat="1" applyFont="1" applyFill="1" applyBorder="1" applyAlignment="1" applyProtection="1">
      <alignment/>
      <protection/>
    </xf>
    <xf numFmtId="180" fontId="71" fillId="24" borderId="0" xfId="33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0" borderId="28" xfId="35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0" fontId="52" fillId="24" borderId="0" xfId="34" applyFont="1" applyFill="1" applyBorder="1">
      <alignment/>
      <protection/>
    </xf>
    <xf numFmtId="0" fontId="50" fillId="24" borderId="0" xfId="34" applyFont="1" applyFill="1" applyBorder="1">
      <alignment/>
      <protection/>
    </xf>
    <xf numFmtId="0" fontId="42" fillId="24" borderId="0" xfId="35" applyFont="1" applyFill="1" applyBorder="1">
      <alignment/>
      <protection/>
    </xf>
    <xf numFmtId="0" fontId="14" fillId="24" borderId="0" xfId="34" applyFont="1" applyFill="1" applyBorder="1">
      <alignment/>
      <protection/>
    </xf>
    <xf numFmtId="0" fontId="14" fillId="20" borderId="25" xfId="34" applyFont="1" applyFill="1" applyBorder="1">
      <alignment/>
      <protection/>
    </xf>
    <xf numFmtId="0" fontId="52" fillId="20" borderId="25" xfId="34" applyFont="1" applyFill="1" applyBorder="1">
      <alignment/>
      <protection/>
    </xf>
    <xf numFmtId="0" fontId="42" fillId="20" borderId="25" xfId="35" applyFont="1" applyFill="1" applyBorder="1">
      <alignment/>
      <protection/>
    </xf>
    <xf numFmtId="0" fontId="42" fillId="20" borderId="26" xfId="35" applyFont="1" applyFill="1" applyBorder="1">
      <alignment/>
      <protection/>
    </xf>
    <xf numFmtId="0" fontId="14" fillId="20" borderId="0" xfId="34" applyFont="1" applyFill="1" applyBorder="1">
      <alignment/>
      <protection/>
    </xf>
    <xf numFmtId="0" fontId="50" fillId="20" borderId="0" xfId="34" applyFont="1" applyFill="1" applyBorder="1">
      <alignment/>
      <protection/>
    </xf>
    <xf numFmtId="0" fontId="42" fillId="20" borderId="0" xfId="35" applyFont="1" applyFill="1" applyBorder="1">
      <alignment/>
      <protection/>
    </xf>
    <xf numFmtId="0" fontId="42" fillId="20" borderId="20" xfId="35" applyFont="1" applyFill="1" applyBorder="1">
      <alignment/>
      <protection/>
    </xf>
    <xf numFmtId="0" fontId="52" fillId="20" borderId="0" xfId="34" applyFont="1" applyFill="1" applyBorder="1">
      <alignment/>
      <protection/>
    </xf>
    <xf numFmtId="0" fontId="14" fillId="20" borderId="28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42" fillId="20" borderId="28" xfId="35" applyFont="1" applyFill="1" applyBorder="1">
      <alignment/>
      <protection/>
    </xf>
    <xf numFmtId="0" fontId="42" fillId="20" borderId="29" xfId="35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/>
    </xf>
    <xf numFmtId="181" fontId="65" fillId="20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0" borderId="47" xfId="0" applyNumberFormat="1" applyFont="1" applyFill="1" applyBorder="1" applyAlignment="1" applyProtection="1">
      <alignment/>
      <protection/>
    </xf>
    <xf numFmtId="180" fontId="3" fillId="20" borderId="48" xfId="0" applyNumberFormat="1" applyFont="1" applyFill="1" applyBorder="1" applyAlignment="1" applyProtection="1">
      <alignment/>
      <protection/>
    </xf>
    <xf numFmtId="180" fontId="3" fillId="20" borderId="50" xfId="0" applyNumberFormat="1" applyFont="1" applyFill="1" applyBorder="1" applyAlignment="1" applyProtection="1">
      <alignment/>
      <protection/>
    </xf>
    <xf numFmtId="180" fontId="3" fillId="23" borderId="80" xfId="0" applyNumberFormat="1" applyFont="1" applyFill="1" applyBorder="1" applyAlignment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/>
    </xf>
    <xf numFmtId="0" fontId="84" fillId="24" borderId="0" xfId="33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0" borderId="12" xfId="0" applyNumberFormat="1" applyFont="1" applyFill="1" applyBorder="1" applyAlignment="1" applyProtection="1">
      <alignment horizontal="center"/>
      <protection locked="0"/>
    </xf>
    <xf numFmtId="0" fontId="74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0" fontId="95" fillId="24" borderId="0" xfId="35" applyFont="1" applyFill="1" applyBorder="1">
      <alignment/>
      <protection/>
    </xf>
    <xf numFmtId="0" fontId="42" fillId="24" borderId="0" xfId="34" applyFont="1" applyFill="1" applyBorder="1">
      <alignment/>
      <protection/>
    </xf>
    <xf numFmtId="180" fontId="102" fillId="23" borderId="12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180" fontId="1" fillId="26" borderId="78" xfId="0" applyNumberFormat="1" applyFont="1" applyFill="1" applyBorder="1" applyAlignment="1" applyProtection="1">
      <alignment/>
      <protection locked="0"/>
    </xf>
    <xf numFmtId="185" fontId="6" fillId="27" borderId="24" xfId="35" applyNumberFormat="1" applyFont="1" applyFill="1" applyBorder="1" applyAlignment="1">
      <alignment horizontal="right"/>
      <protection/>
    </xf>
    <xf numFmtId="0" fontId="14" fillId="27" borderId="25" xfId="34" applyFont="1" applyFill="1" applyBorder="1">
      <alignment/>
      <protection/>
    </xf>
    <xf numFmtId="0" fontId="50" fillId="27" borderId="25" xfId="34" applyFont="1" applyFill="1" applyBorder="1">
      <alignment/>
      <protection/>
    </xf>
    <xf numFmtId="0" fontId="42" fillId="27" borderId="25" xfId="35" applyFont="1" applyFill="1" applyBorder="1">
      <alignment/>
      <protection/>
    </xf>
    <xf numFmtId="0" fontId="42" fillId="27" borderId="26" xfId="35" applyFont="1" applyFill="1" applyBorder="1">
      <alignment/>
      <protection/>
    </xf>
    <xf numFmtId="185" fontId="6" fillId="27" borderId="27" xfId="35" applyNumberFormat="1" applyFont="1" applyFill="1" applyBorder="1" applyAlignment="1">
      <alignment horizontal="right"/>
      <protection/>
    </xf>
    <xf numFmtId="0" fontId="14" fillId="27" borderId="28" xfId="34" applyFont="1" applyFill="1" applyBorder="1">
      <alignment/>
      <protection/>
    </xf>
    <xf numFmtId="0" fontId="50" fillId="27" borderId="28" xfId="34" applyFont="1" applyFill="1" applyBorder="1">
      <alignment/>
      <protection/>
    </xf>
    <xf numFmtId="0" fontId="42" fillId="27" borderId="28" xfId="35" applyFont="1" applyFill="1" applyBorder="1">
      <alignment/>
      <protection/>
    </xf>
    <xf numFmtId="0" fontId="42" fillId="27" borderId="29" xfId="35" applyFont="1" applyFill="1" applyBorder="1">
      <alignment/>
      <protection/>
    </xf>
    <xf numFmtId="0" fontId="52" fillId="23" borderId="81" xfId="34" applyFont="1" applyFill="1" applyBorder="1" applyAlignment="1">
      <alignment horizontal="center" wrapText="1"/>
      <protection/>
    </xf>
    <xf numFmtId="0" fontId="52" fillId="23" borderId="82" xfId="34" applyFont="1" applyFill="1" applyBorder="1" applyAlignment="1">
      <alignment horizontal="center" wrapText="1"/>
      <protection/>
    </xf>
    <xf numFmtId="0" fontId="52" fillId="23" borderId="83" xfId="34" applyFont="1" applyFill="1" applyBorder="1" applyAlignment="1">
      <alignment horizontal="center" wrapText="1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0" borderId="8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2" xfId="0" applyNumberFormat="1" applyFont="1" applyFill="1" applyBorder="1" applyAlignment="1" applyProtection="1">
      <alignment horizontal="center" vertical="center" wrapText="1"/>
      <protection locked="0"/>
    </xf>
    <xf numFmtId="180" fontId="20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3" fontId="19" fillId="24" borderId="0" xfId="33" applyNumberFormat="1" applyFont="1" applyFill="1" applyBorder="1" applyAlignment="1" applyProtection="1">
      <alignment horizontal="left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3" fillId="23" borderId="87" xfId="0" applyNumberFormat="1" applyFont="1" applyFill="1" applyBorder="1" applyAlignment="1" applyProtection="1">
      <alignment horizontal="center" vertical="center" wrapText="1"/>
      <protection/>
    </xf>
    <xf numFmtId="180" fontId="3" fillId="23" borderId="25" xfId="0" applyNumberFormat="1" applyFont="1" applyFill="1" applyBorder="1" applyAlignment="1" applyProtection="1">
      <alignment horizontal="center" vertical="center" wrapText="1"/>
      <protection/>
    </xf>
    <xf numFmtId="180" fontId="3" fillId="23" borderId="88" xfId="0" applyNumberFormat="1" applyFont="1" applyFill="1" applyBorder="1" applyAlignment="1" applyProtection="1">
      <alignment horizontal="center" vertical="center" wrapText="1"/>
      <protection/>
    </xf>
    <xf numFmtId="180" fontId="3" fillId="23" borderId="89" xfId="0" applyNumberFormat="1" applyFont="1" applyFill="1" applyBorder="1" applyAlignment="1" applyProtection="1">
      <alignment horizontal="center" vertical="center" wrapText="1"/>
      <protection/>
    </xf>
    <xf numFmtId="180" fontId="3" fillId="23" borderId="90" xfId="0" applyNumberFormat="1" applyFont="1" applyFill="1" applyBorder="1" applyAlignment="1" applyProtection="1">
      <alignment horizontal="center" vertical="center" wrapText="1"/>
      <protection/>
    </xf>
    <xf numFmtId="180" fontId="3" fillId="23" borderId="91" xfId="0" applyNumberFormat="1" applyFont="1" applyFill="1" applyBorder="1" applyAlignment="1" applyProtection="1">
      <alignment horizontal="center" vertical="center" wrapText="1"/>
      <protection/>
    </xf>
    <xf numFmtId="180" fontId="67" fillId="17" borderId="92" xfId="0" applyNumberFormat="1" applyFont="1" applyFill="1" applyBorder="1" applyAlignment="1" applyProtection="1">
      <alignment horizontal="center"/>
      <protection/>
    </xf>
    <xf numFmtId="180" fontId="69" fillId="20" borderId="84" xfId="0" applyNumberFormat="1" applyFont="1" applyFill="1" applyBorder="1" applyAlignment="1" applyProtection="1">
      <alignment horizontal="center" vertical="center" wrapText="1"/>
      <protection/>
    </xf>
    <xf numFmtId="180" fontId="69" fillId="20" borderId="44" xfId="0" applyNumberFormat="1" applyFont="1" applyFill="1" applyBorder="1" applyAlignment="1" applyProtection="1">
      <alignment horizontal="center" vertical="center" wrapText="1"/>
      <protection/>
    </xf>
    <xf numFmtId="180" fontId="69" fillId="20" borderId="42" xfId="0" applyNumberFormat="1" applyFont="1" applyFill="1" applyBorder="1" applyAlignment="1" applyProtection="1">
      <alignment horizontal="center" vertical="center" wrapText="1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100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49">
      <selection activeCell="D67" sqref="D67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13" t="s">
        <v>191</v>
      </c>
      <c r="G5" s="214"/>
      <c r="H5" s="214"/>
      <c r="I5" s="214"/>
      <c r="J5" s="215"/>
      <c r="K5" s="15" t="s">
        <v>48</v>
      </c>
      <c r="L5" s="185">
        <v>5704</v>
      </c>
      <c r="M5" s="12"/>
    </row>
    <row r="6" spans="1:13" ht="15.75">
      <c r="A6" s="12"/>
      <c r="B6" s="12" t="s">
        <v>49</v>
      </c>
      <c r="C6" s="12"/>
      <c r="D6" s="12"/>
      <c r="E6" s="212">
        <f>+IF(+AND(+L20=0,+L27=0,L34=0,L45=0,+L52=0),0,+IF(E8=0,"Въведи отчетния период!",0))</f>
        <v>0</v>
      </c>
      <c r="F6" s="212"/>
      <c r="G6" s="12"/>
      <c r="H6" s="12"/>
      <c r="I6" s="12"/>
      <c r="J6" s="212">
        <f>+IF(F5=0,+IF(+L5=0,0,"Въведи наименованието на общината!"),+IF(L5&gt;0,0,"Въведи кода по ЕБК на общината!"))</f>
        <v>0</v>
      </c>
      <c r="K6" s="212"/>
      <c r="L6" s="212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22" t="s">
        <v>5</v>
      </c>
      <c r="F8" s="223"/>
      <c r="G8" s="12"/>
      <c r="H8" s="71">
        <v>2017</v>
      </c>
      <c r="I8" s="232">
        <f>+IF(AND(F5=0,L5=0),+IF(OR(L20&gt;0,+L27&gt;0,L34&gt;0,L45&lt;&gt;0,+L52&lt;&gt;0),"Въведи наименование и код по ЕБК на общината!",0),0)</f>
        <v>0</v>
      </c>
      <c r="J8" s="212"/>
      <c r="K8" s="212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6" t="s">
        <v>14</v>
      </c>
      <c r="M11" s="12"/>
    </row>
    <row r="12" spans="1:13" ht="50.25" customHeight="1">
      <c r="A12" s="12"/>
      <c r="B12" s="218" t="s">
        <v>16</v>
      </c>
      <c r="C12" s="219"/>
      <c r="D12" s="219"/>
      <c r="E12" s="219"/>
      <c r="F12" s="220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7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418681</v>
      </c>
      <c r="I16" s="100">
        <v>411046</v>
      </c>
      <c r="J16" s="89">
        <v>1536</v>
      </c>
      <c r="K16" s="100">
        <v>1536</v>
      </c>
      <c r="L16" s="113">
        <f>+H16+J16</f>
        <v>420217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/>
      <c r="I17" s="105"/>
      <c r="J17" s="104">
        <v>65710</v>
      </c>
      <c r="K17" s="105">
        <v>65710</v>
      </c>
      <c r="L17" s="114">
        <f>+H17+J17</f>
        <v>65710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418681</v>
      </c>
      <c r="I20" s="85">
        <f>+ROUND(+SUM(I16:I19),0)</f>
        <v>411046</v>
      </c>
      <c r="J20" s="111">
        <f>+ROUND(+SUM(J16:J19),0)</f>
        <v>67246</v>
      </c>
      <c r="K20" s="90">
        <f>+ROUND(+SUM(K16:K19),0)</f>
        <v>67246</v>
      </c>
      <c r="L20" s="112">
        <f>+ROUND(+SUM(L16:L19),0)</f>
        <v>485927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v>1868576</v>
      </c>
      <c r="I23" s="100">
        <v>1572166</v>
      </c>
      <c r="J23" s="89">
        <v>68987</v>
      </c>
      <c r="K23" s="100">
        <v>68987</v>
      </c>
      <c r="L23" s="113">
        <f>+H23+J23</f>
        <v>1937563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v>94966</v>
      </c>
      <c r="I24" s="105">
        <v>91428</v>
      </c>
      <c r="J24" s="104"/>
      <c r="K24" s="105"/>
      <c r="L24" s="114">
        <f>+H24+J24</f>
        <v>94966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/>
      <c r="I25" s="99"/>
      <c r="J25" s="84"/>
      <c r="K25" s="99"/>
      <c r="L25" s="115">
        <f>+H25+J25</f>
        <v>0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v>231593</v>
      </c>
      <c r="I26" s="120"/>
      <c r="J26" s="109"/>
      <c r="K26" s="120"/>
      <c r="L26" s="116">
        <f>+H26+J26</f>
        <v>231593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2195135</v>
      </c>
      <c r="I27" s="85">
        <f>+ROUND(+SUM(I23:I26),0)</f>
        <v>1663594</v>
      </c>
      <c r="J27" s="111">
        <f>+ROUND(+SUM(J23:J26),0)</f>
        <v>68987</v>
      </c>
      <c r="K27" s="90">
        <f>+ROUND(+SUM(K23:K26),0)</f>
        <v>68987</v>
      </c>
      <c r="L27" s="112">
        <f>+ROUND(+SUM(L23:L26),0)</f>
        <v>2264122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v>1639633</v>
      </c>
      <c r="I30" s="100">
        <v>1411587</v>
      </c>
      <c r="J30" s="89">
        <v>70187</v>
      </c>
      <c r="K30" s="100">
        <v>70187</v>
      </c>
      <c r="L30" s="113">
        <f>+H30+J30</f>
        <v>1709820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v>8938</v>
      </c>
      <c r="I31" s="105">
        <v>5400</v>
      </c>
      <c r="J31" s="104">
        <v>64889</v>
      </c>
      <c r="K31" s="105">
        <v>64889</v>
      </c>
      <c r="L31" s="114">
        <f>+H31+J31</f>
        <v>73827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/>
      <c r="I32" s="99"/>
      <c r="J32" s="84"/>
      <c r="K32" s="99"/>
      <c r="L32" s="115">
        <f>+H32+J32</f>
        <v>0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v>99544</v>
      </c>
      <c r="I33" s="120"/>
      <c r="J33" s="109"/>
      <c r="K33" s="120"/>
      <c r="L33" s="116">
        <f>+H33+J33</f>
        <v>99544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1748115</v>
      </c>
      <c r="I34" s="85">
        <f>+ROUND(+SUM(I30:I33),0)</f>
        <v>1416987</v>
      </c>
      <c r="J34" s="111">
        <f>+ROUND(+SUM(J30:J33),0)</f>
        <v>135076</v>
      </c>
      <c r="K34" s="90">
        <f>+ROUND(+SUM(K30:K33),0)</f>
        <v>135076</v>
      </c>
      <c r="L34" s="112">
        <f>+ROUND(+SUM(L30:L33),0)</f>
        <v>1883191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24" t="str">
        <f>+F5</f>
        <v>ТРЯВНА</v>
      </c>
      <c r="E36" s="224"/>
      <c r="F36" s="225"/>
      <c r="G36" s="15"/>
      <c r="H36" s="80" t="s">
        <v>18</v>
      </c>
      <c r="I36" s="76"/>
      <c r="J36" s="117" t="s">
        <v>102</v>
      </c>
      <c r="K36" s="110"/>
      <c r="L36" s="216" t="s">
        <v>14</v>
      </c>
      <c r="M36" s="12"/>
    </row>
    <row r="37" spans="1:13" ht="50.25" customHeight="1">
      <c r="A37" s="12"/>
      <c r="B37" s="218" t="s">
        <v>16</v>
      </c>
      <c r="C37" s="219"/>
      <c r="D37" s="219"/>
      <c r="E37" s="219"/>
      <c r="F37" s="220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7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5704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v>-2408</v>
      </c>
      <c r="I48" s="100">
        <v>2595</v>
      </c>
      <c r="J48" s="89"/>
      <c r="K48" s="100"/>
      <c r="L48" s="113">
        <f>+H48+J48</f>
        <v>-2408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-2408</v>
      </c>
      <c r="I52" s="85">
        <f>+ROUND(+SUM(I48:I51),0)</f>
        <v>2595</v>
      </c>
      <c r="J52" s="111">
        <f>+ROUND(+SUM(J48:J51),0)</f>
        <v>0</v>
      </c>
      <c r="K52" s="90">
        <f>+ROUND(+SUM(K48:K51),0)</f>
        <v>0</v>
      </c>
      <c r="L52" s="112">
        <f>+ROUND(+SUM(L48:L51),0)</f>
        <v>-2408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863293</v>
      </c>
      <c r="I54" s="94">
        <f>+ROUND(+I20+I27-I34+I45+I52,0)</f>
        <v>660248</v>
      </c>
      <c r="J54" s="125">
        <f>+ROUND(+J20+J27-J34+J45+J52,0)</f>
        <v>1157</v>
      </c>
      <c r="K54" s="97">
        <f>+ROUND(+K20+K27-K34+K45+K52,0)</f>
        <v>1157</v>
      </c>
      <c r="L54" s="95">
        <f>+ROUND(+L20+L27-L34+L45+L52,0)</f>
        <v>864450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645216</v>
      </c>
      <c r="I55" s="141">
        <f>+ROUND(+I16+I23-I30+I41+I48,0)</f>
        <v>574220</v>
      </c>
      <c r="J55" s="140">
        <f>+ROUND(+J16+J23-J30+J41+J48,0)</f>
        <v>336</v>
      </c>
      <c r="K55" s="141">
        <f>+ROUND(+K16+K23-K30+K41+K48,0)</f>
        <v>336</v>
      </c>
      <c r="L55" s="132">
        <f>+ROUND(+H55+J55,0)</f>
        <v>645552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86028</v>
      </c>
      <c r="I56" s="143">
        <f t="shared" si="0"/>
        <v>86028</v>
      </c>
      <c r="J56" s="142">
        <f aca="true" t="shared" si="1" ref="J56:K58">+ROUND(+J17+J24-J31+J42+J49,0)</f>
        <v>821</v>
      </c>
      <c r="K56" s="143">
        <f t="shared" si="1"/>
        <v>821</v>
      </c>
      <c r="L56" s="114">
        <f>+ROUND(+H56+J56,0)</f>
        <v>86849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132049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132049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6" t="s">
        <v>187</v>
      </c>
      <c r="C61" s="227"/>
      <c r="D61" s="227"/>
      <c r="E61" s="227"/>
      <c r="F61" s="228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29"/>
      <c r="C62" s="230"/>
      <c r="D62" s="230"/>
      <c r="E62" s="230"/>
      <c r="F62" s="231"/>
      <c r="G62" s="7"/>
      <c r="H62" s="198">
        <v>3620403</v>
      </c>
      <c r="I62" s="198">
        <v>1748115</v>
      </c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1" t="s">
        <v>41</v>
      </c>
      <c r="C66" s="221"/>
      <c r="D66" s="11">
        <v>20072017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B61:F62"/>
    <mergeCell ref="I8:K8"/>
    <mergeCell ref="E6:F6"/>
    <mergeCell ref="F5:J5"/>
    <mergeCell ref="L11:L12"/>
    <mergeCell ref="B12:F12"/>
    <mergeCell ref="J6:L6"/>
    <mergeCell ref="B66:C66"/>
    <mergeCell ref="E8:F8"/>
    <mergeCell ref="L36:L37"/>
    <mergeCell ref="B37:F37"/>
    <mergeCell ref="D36:F36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7">
      <selection activeCell="K24" sqref="K2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 t="str">
        <f>+Commitment!F5</f>
        <v>ТРЯВНА</v>
      </c>
      <c r="G6" s="234"/>
      <c r="H6" s="234"/>
      <c r="I6" s="234"/>
      <c r="J6" s="235"/>
      <c r="K6" s="15" t="s">
        <v>48</v>
      </c>
      <c r="L6" s="172">
        <f>+Commitment!L5</f>
        <v>5704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0   Ю Н И</v>
      </c>
      <c r="F9" s="237"/>
      <c r="G9" s="12"/>
      <c r="H9" s="171">
        <f>+Commitment!H8</f>
        <v>2017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6" t="s">
        <v>101</v>
      </c>
      <c r="M12" s="12"/>
    </row>
    <row r="13" spans="1:13" ht="50.25" customHeight="1">
      <c r="A13" s="12"/>
      <c r="B13" s="218" t="s">
        <v>99</v>
      </c>
      <c r="C13" s="219"/>
      <c r="D13" s="219"/>
      <c r="E13" s="219"/>
      <c r="F13" s="220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7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v>1664772</v>
      </c>
      <c r="I16" s="100">
        <v>1411587</v>
      </c>
      <c r="J16" s="89">
        <v>74039</v>
      </c>
      <c r="K16" s="100">
        <v>74039</v>
      </c>
      <c r="L16" s="113">
        <f>+H16+J16</f>
        <v>1738811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v>5400</v>
      </c>
      <c r="I17" s="105">
        <v>5400</v>
      </c>
      <c r="J17" s="104">
        <v>64889</v>
      </c>
      <c r="K17" s="105">
        <v>64889</v>
      </c>
      <c r="L17" s="114">
        <f>+H17+J17</f>
        <v>70289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v>99544</v>
      </c>
      <c r="I19" s="120"/>
      <c r="J19" s="109"/>
      <c r="K19" s="120"/>
      <c r="L19" s="116">
        <f>+H19+J19</f>
        <v>99544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1769716</v>
      </c>
      <c r="I20" s="176">
        <f>+ROUND(+SUM(I16:I19),0)</f>
        <v>1416987</v>
      </c>
      <c r="J20" s="125">
        <f>+ROUND(+SUM(J16:J19),0)</f>
        <v>138928</v>
      </c>
      <c r="K20" s="97">
        <f>+ROUND(+SUM(K16:K19),0)</f>
        <v>138928</v>
      </c>
      <c r="L20" s="178">
        <f>+ROUND(+SUM(L16:L19),0)</f>
        <v>1908644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6" t="s">
        <v>188</v>
      </c>
      <c r="C24" s="227"/>
      <c r="D24" s="227"/>
      <c r="E24" s="227"/>
      <c r="F24" s="228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29"/>
      <c r="C25" s="230"/>
      <c r="D25" s="230"/>
      <c r="E25" s="230"/>
      <c r="F25" s="231"/>
      <c r="G25" s="7"/>
      <c r="H25" s="198">
        <v>3620403</v>
      </c>
      <c r="I25" s="198">
        <v>1769116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1" t="s">
        <v>41</v>
      </c>
      <c r="C30" s="221"/>
      <c r="D30" s="179">
        <f>+Commitment!D66</f>
        <v>20072017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Valq-308</cp:lastModifiedBy>
  <cp:lastPrinted>2015-03-18T08:19:09Z</cp:lastPrinted>
  <dcterms:created xsi:type="dcterms:W3CDTF">2011-03-16T13:07:30Z</dcterms:created>
  <dcterms:modified xsi:type="dcterms:W3CDTF">2017-07-20T13:58:29Z</dcterms:modified>
  <cp:category/>
  <cp:version/>
  <cp:contentType/>
  <cp:contentStatus/>
</cp:coreProperties>
</file>