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revisions/revisionHeaders.xml" ContentType="application/vnd.openxmlformats-officedocument.spreadsheetml.revisionHeaders+xml"/>
  <Override PartName="/xl/revisions/revisionLog39.xml" ContentType="application/vnd.openxmlformats-officedocument.spreadsheetml.revisionLog+xml"/>
  <Override PartName="/xl/revisions/userNames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Log5.xml" ContentType="application/vnd.openxmlformats-officedocument.spreadsheetml.revisionLog+xml"/>
  <Override PartName="/xl/revisions/revisionLog11.xml" ContentType="application/vnd.openxmlformats-officedocument.spreadsheetml.revisionLog+xml"/>
  <Override PartName="/xl/revisions/revisionLog12.xml" ContentType="application/vnd.openxmlformats-officedocument.spreadsheetml.revisionLog+xml"/>
  <Override PartName="/xl/revisions/revisionLog21.xml" ContentType="application/vnd.openxmlformats-officedocument.spreadsheetml.revisionLog+xml"/>
  <Override PartName="/xl/revisions/revisionLog121.xml" ContentType="application/vnd.openxmlformats-officedocument.spreadsheetml.revisionLog+xml"/>
  <Override PartName="/xl/revisions/revisionLog9.xml" ContentType="application/vnd.openxmlformats-officedocument.spreadsheetml.revisionLog+xml"/>
  <Override PartName="/xl/revisions/revisionLog24.xml" ContentType="application/vnd.openxmlformats-officedocument.spreadsheetml.revisionLog+xml"/>
  <Override PartName="/xl/revisions/revisionLog13.xml" ContentType="application/vnd.openxmlformats-officedocument.spreadsheetml.revisionLog+xml"/>
  <Override PartName="/xl/revisions/revisionLog14.xml" ContentType="application/vnd.openxmlformats-officedocument.spreadsheetml.revisionLog+xml"/>
  <Override PartName="/xl/revisions/revisionLog15.xml" ContentType="application/vnd.openxmlformats-officedocument.spreadsheetml.revisionLog+xml"/>
  <Override PartName="/xl/revisions/revisionLog33.xml" ContentType="application/vnd.openxmlformats-officedocument.spreadsheetml.revisionLog+xml"/>
  <Override PartName="/xl/revisions/revisionLog16.xml" ContentType="application/vnd.openxmlformats-officedocument.spreadsheetml.revisionLog+xml"/>
  <Override PartName="/xl/revisions/revisionLog1211.xml" ContentType="application/vnd.openxmlformats-officedocument.spreadsheetml.revisionLog+xml"/>
  <Override PartName="/xl/revisions/revisionLog17.xml" ContentType="application/vnd.openxmlformats-officedocument.spreadsheetml.revisionLog+xml"/>
  <Override PartName="/xl/revisions/revisionLog1111.xml" ContentType="application/vnd.openxmlformats-officedocument.spreadsheetml.revisionLog+xml"/>
  <Override PartName="/xl/revisions/revisionLog1311.xml" ContentType="application/vnd.openxmlformats-officedocument.spreadsheetml.revisionLog+xml"/>
  <Override PartName="/xl/revisions/revisionLog1511.xml" ContentType="application/vnd.openxmlformats-officedocument.spreadsheetml.revisionLog+xml"/>
  <Override PartName="/xl/revisions/revisionLog3.xml" ContentType="application/vnd.openxmlformats-officedocument.spreadsheetml.revisionLog+xml"/>
  <Override PartName="/xl/revisions/revisionLog15111.xml" ContentType="application/vnd.openxmlformats-officedocument.spreadsheetml.revisionLog+xml"/>
  <Override PartName="/xl/revisions/revisionLog7.xml" ContentType="application/vnd.openxmlformats-officedocument.spreadsheetml.revisionLog+xml"/>
  <Override PartName="/xl/revisions/revisionLog19.xml" ContentType="application/vnd.openxmlformats-officedocument.spreadsheetml.revisionLog+xml"/>
  <Override PartName="/xl/revisions/revisionLog22.xml" ContentType="application/vnd.openxmlformats-officedocument.spreadsheetml.revisionLog+xml"/>
  <Override PartName="/xl/revisions/revisionLog27.xml" ContentType="application/vnd.openxmlformats-officedocument.spreadsheetml.revisionLog+xml"/>
  <Override PartName="/xl/revisions/revisionLog29.xml" ContentType="application/vnd.openxmlformats-officedocument.spreadsheetml.revisionLog+xml"/>
  <Override PartName="/xl/revisions/revisionLog161.xml" ContentType="application/vnd.openxmlformats-officedocument.spreadsheetml.revisionLog+xml"/>
  <Override PartName="/xl/revisions/revisionLog36.xml" ContentType="application/vnd.openxmlformats-officedocument.spreadsheetml.revisionLog+xml"/>
  <Override PartName="/xl/revisions/revisionLog38.xml" ContentType="application/vnd.openxmlformats-officedocument.spreadsheetml.revisionLog+xml"/>
  <Override PartName="/xl/revisions/revisionLog121111.xml" ContentType="application/vnd.openxmlformats-officedocument.spreadsheetml.revisionLog+xml"/>
  <Override PartName="/xl/revisions/revisionLog13111.xml" ContentType="application/vnd.openxmlformats-officedocument.spreadsheetml.revisionLog+xml"/>
  <Override PartName="/xl/revisions/revisionLog151111.xml" ContentType="application/vnd.openxmlformats-officedocument.spreadsheetml.revisionLog+xml"/>
  <Override PartName="/xl/revisions/revisionLog1611.xml" ContentType="application/vnd.openxmlformats-officedocument.spreadsheetml.revisionLog+xml"/>
  <Override PartName="/xl/revisions/revisionLog18.xml" ContentType="application/vnd.openxmlformats-officedocument.spreadsheetml.revisionLog+xml"/>
  <Override PartName="/xl/revisions/revisionLog171.xml" ContentType="application/vnd.openxmlformats-officedocument.spreadsheetml.revisionLog+xml"/>
  <Override PartName="/xl/revisions/revisionLog110.xml" ContentType="application/vnd.openxmlformats-officedocument.spreadsheetml.revisionLog+xml"/>
  <Override PartName="/xl/revisions/revisionLog31.xml" ContentType="application/vnd.openxmlformats-officedocument.spreadsheetml.revisionLog+xml"/>
  <Override PartName="/xl/revisions/revisionLog131111.xml" ContentType="application/vnd.openxmlformats-officedocument.spreadsheetml.revisionLog+xml"/>
  <Override PartName="/xl/revisions/revisionLog14111.xml" ContentType="application/vnd.openxmlformats-officedocument.spreadsheetml.revisionLog+xml"/>
  <Override PartName="/xl/revisions/revisionLog1711.xml" ContentType="application/vnd.openxmlformats-officedocument.spreadsheetml.revisionLog+xml"/>
  <Override PartName="/xl/revisions/revisionLog26.xml" ContentType="application/vnd.openxmlformats-officedocument.spreadsheetml.revisionLog+xml"/>
  <Override PartName="/xl/revisions/revisionLog28.xml" ContentType="application/vnd.openxmlformats-officedocument.spreadsheetml.revisionLog+xml"/>
  <Override PartName="/xl/revisions/revisionLog162.xml" ContentType="application/vnd.openxmlformats-officedocument.spreadsheetml.revisionLog+xml"/>
  <Override PartName="/xl/revisions/revisionLog35.xml" ContentType="application/vnd.openxmlformats-officedocument.spreadsheetml.revisionLog+xml"/>
  <Override PartName="/xl/revisions/revisionLog1.xml" ContentType="application/vnd.openxmlformats-officedocument.spreadsheetml.revisionLog+xml"/>
  <Override PartName="/xl/revisions/revisionLog1211111.xml" ContentType="application/vnd.openxmlformats-officedocument.spreadsheetml.revisionLog+xml"/>
  <Override PartName="/xl/revisions/revisionLog1311111.xml" ContentType="application/vnd.openxmlformats-officedocument.spreadsheetml.revisionLog+xml"/>
  <Override PartName="/xl/revisions/revisionLog6.xml" ContentType="application/vnd.openxmlformats-officedocument.spreadsheetml.revisionLog+xml"/>
  <Override PartName="/xl/revisions/revisionLog1511111.xml" ContentType="application/vnd.openxmlformats-officedocument.spreadsheetml.revisionLog+xml"/>
  <Override PartName="/xl/revisions/revisionLog16111.xml" ContentType="application/vnd.openxmlformats-officedocument.spreadsheetml.revisionLog+xml"/>
  <Override PartName="/xl/revisions/revisionLog17111.xml" ContentType="application/vnd.openxmlformats-officedocument.spreadsheetml.revisionLog+xml"/>
  <Override PartName="/xl/revisions/revisionLog10.xml" ContentType="application/vnd.openxmlformats-officedocument.spreadsheetml.revisionLog+xml"/>
  <Override PartName="/xl/revisions/revisionLog25.xml" ContentType="application/vnd.openxmlformats-officedocument.spreadsheetml.revisionLog+xml"/>
  <Override PartName="/xl/revisions/revisionLog1101.xml" ContentType="application/vnd.openxmlformats-officedocument.spreadsheetml.revisionLog+xml"/>
  <Override PartName="/xl/revisions/revisionLog111.xml" ContentType="application/vnd.openxmlformats-officedocument.spreadsheetml.revisionLog+xml"/>
  <Override PartName="/xl/revisions/revisionLog34.xml" ContentType="application/vnd.openxmlformats-officedocument.spreadsheetml.revisionLog+xml"/>
  <Override PartName="/xl/revisions/revisionLog112.xml" ContentType="application/vnd.openxmlformats-officedocument.spreadsheetml.revisionLog+xml"/>
  <Override PartName="/xl/revisions/revisionLog2.xml" ContentType="application/vnd.openxmlformats-officedocument.spreadsheetml.revisionLog+xml"/>
  <Override PartName="/xl/revisions/revisionLog1121.xml" ContentType="application/vnd.openxmlformats-officedocument.spreadsheetml.revisionLog+xml"/>
  <Override PartName="/xl/revisions/revisionLog113.xml" ContentType="application/vnd.openxmlformats-officedocument.spreadsheetml.revisionLog+xml"/>
  <Override PartName="/xl/revisions/revisionLog1112.xml" ContentType="application/vnd.openxmlformats-officedocument.spreadsheetml.revisionLog+xml"/>
  <Override PartName="/xl/revisions/revisionLog4.xml" ContentType="application/vnd.openxmlformats-officedocument.spreadsheetml.revisionLog+xml"/>
  <Override PartName="/xl/revisions/revisionLog131.xml" ContentType="application/vnd.openxmlformats-officedocument.spreadsheetml.revisionLog+xml"/>
  <Override PartName="/xl/revisions/revisionLog141.xml" ContentType="application/vnd.openxmlformats-officedocument.spreadsheetml.revisionLog+xml"/>
  <Override PartName="/xl/revisions/revisionLog8.xml" ContentType="application/vnd.openxmlformats-officedocument.spreadsheetml.revisionLog+xml"/>
  <Override PartName="/xl/revisions/revisionLog20.xml" ContentType="application/vnd.openxmlformats-officedocument.spreadsheetml.revisionLog+xml"/>
  <Override PartName="/xl/revisions/revisionLog151.xml" ContentType="application/vnd.openxmlformats-officedocument.spreadsheetml.revisionLog+xml"/>
  <Override PartName="/xl/revisions/revisionLog1621.xml" ContentType="application/vnd.openxmlformats-officedocument.spreadsheetml.revisionLog+xml"/>
  <Override PartName="/xl/revisions/revisionLog37.xml" ContentType="application/vnd.openxmlformats-officedocument.spreadsheetml.revisionLog+xml"/>
  <Override PartName="/xl/revisions/revisionLog1411.xml" ContentType="application/vnd.openxmlformats-officedocument.spreadsheetml.revisionLog+xml"/>
  <Override PartName="/xl/revisions/revisionLog23.xml" ContentType="application/vnd.openxmlformats-officedocument.spreadsheetml.revisionLog+xml"/>
  <Override PartName="/xl/revisions/revisionLog30.xml" ContentType="application/vnd.openxmlformats-officedocument.spreadsheetml.revisionLog+xml"/>
  <Override PartName="/xl/revisions/revisionLog32.xml" ContentType="application/vnd.openxmlformats-officedocument.spreadsheetml.revisionLog+xml"/>
  <Override PartName="/xl/revisions/revisionLog1131.xml" ContentType="application/vnd.openxmlformats-officedocument.spreadsheetml.revisionLog+xml"/>
  <Override PartName="/xl/revisions/revisionLog11111.xml" ContentType="application/vnd.openxmlformats-officedocument.spreadsheetml.revisionLog+xml"/>
  <Override PartName="/xl/revisions/revisionLog12111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300" windowWidth="19440" windowHeight="11520" firstSheet="1" activeTab="5"/>
  </bookViews>
  <sheets>
    <sheet name="Фактурирани количества" sheetId="1" r:id="rId1"/>
    <sheet name="Нови обекти" sheetId="2" r:id="rId2"/>
    <sheet name="Единични цени" sheetId="3" r:id="rId3"/>
    <sheet name="Активи" sheetId="4" r:id="rId4"/>
    <sheet name="Бъдещи разходи" sheetId="5" r:id="rId5"/>
    <sheet name="ПСОВ" sheetId="6" r:id="rId6"/>
  </sheets>
  <definedNames>
    <definedName name="_xlnm.Print_Area" localSheetId="3">Активи!$A$1:$F$90</definedName>
    <definedName name="_xlnm.Print_Area" localSheetId="4">'Бъдещи разходи'!$A$1:$J$55</definedName>
    <definedName name="_xlnm.Print_Area" localSheetId="2">'Единични цени'!$A$1:$I$85</definedName>
    <definedName name="_xlnm.Print_Area" localSheetId="1">'Нови обекти'!$A$1:$R$32</definedName>
    <definedName name="_xlnm.Print_Area" localSheetId="5">ПСОВ!$A$1:$AX$24</definedName>
    <definedName name="Z_3DF19364_A1CA_43AA_9D99_C7D85E4E149E_.wvu.PrintArea" localSheetId="3" hidden="1">Активи!$A$1:$F$90</definedName>
    <definedName name="Z_3DF19364_A1CA_43AA_9D99_C7D85E4E149E_.wvu.PrintArea" localSheetId="4" hidden="1">'Бъдещи разходи'!$A$1:$J$55</definedName>
    <definedName name="Z_3DF19364_A1CA_43AA_9D99_C7D85E4E149E_.wvu.PrintArea" localSheetId="2" hidden="1">'Единични цени'!$A$1:$I$84</definedName>
    <definedName name="Z_3DF19364_A1CA_43AA_9D99_C7D85E4E149E_.wvu.PrintArea" localSheetId="1" hidden="1">'Нови обекти'!$A$1:$R$32</definedName>
    <definedName name="Z_3DF19364_A1CA_43AA_9D99_C7D85E4E149E_.wvu.PrintArea" localSheetId="5" hidden="1">ПСОВ!$A$1:$AX$24</definedName>
    <definedName name="Z_74EEDDC2_500F_4ABE_BE6F_744A47E9F55E_.wvu.PrintArea" localSheetId="3" hidden="1">Активи!$A$1:$F$90</definedName>
    <definedName name="Z_74EEDDC2_500F_4ABE_BE6F_744A47E9F55E_.wvu.PrintArea" localSheetId="4" hidden="1">'Бъдещи разходи'!$A$1:$J$55</definedName>
    <definedName name="Z_74EEDDC2_500F_4ABE_BE6F_744A47E9F55E_.wvu.PrintArea" localSheetId="2" hidden="1">'Единични цени'!$A$1:$I$84</definedName>
    <definedName name="Z_74EEDDC2_500F_4ABE_BE6F_744A47E9F55E_.wvu.PrintArea" localSheetId="1" hidden="1">'Нови обекти'!$A$1:$R$32</definedName>
    <definedName name="Z_74EEDDC2_500F_4ABE_BE6F_744A47E9F55E_.wvu.PrintArea" localSheetId="5" hidden="1">ПСОВ!$A$1:$AX$24</definedName>
    <definedName name="Z_769E7230_BDCB_4B45_B8E3_1167996FF422_.wvu.PrintArea" localSheetId="3" hidden="1">Активи!$A$1:$F$90</definedName>
    <definedName name="Z_769E7230_BDCB_4B45_B8E3_1167996FF422_.wvu.PrintArea" localSheetId="4" hidden="1">'Бъдещи разходи'!$A$1:$J$55</definedName>
    <definedName name="Z_769E7230_BDCB_4B45_B8E3_1167996FF422_.wvu.PrintArea" localSheetId="2" hidden="1">'Единични цени'!$A$1:$I$85</definedName>
    <definedName name="Z_769E7230_BDCB_4B45_B8E3_1167996FF422_.wvu.PrintArea" localSheetId="1" hidden="1">'Нови обекти'!$A$1:$R$32</definedName>
    <definedName name="Z_769E7230_BDCB_4B45_B8E3_1167996FF422_.wvu.PrintArea" localSheetId="5" hidden="1">ПСОВ!$A$1:$AX$24</definedName>
    <definedName name="Z_884947C1_FB7F_4560_BD4D_68772C241D07_.wvu.PrintArea" localSheetId="3" hidden="1">Активи!$A$1:$F$90</definedName>
    <definedName name="Z_884947C1_FB7F_4560_BD4D_68772C241D07_.wvu.PrintArea" localSheetId="4" hidden="1">'Бъдещи разходи'!$A$1:$J$55</definedName>
    <definedName name="Z_884947C1_FB7F_4560_BD4D_68772C241D07_.wvu.PrintArea" localSheetId="2" hidden="1">'Единични цени'!$A$1:$I$84</definedName>
    <definedName name="Z_884947C1_FB7F_4560_BD4D_68772C241D07_.wvu.PrintArea" localSheetId="1" hidden="1">'Нови обекти'!$A$1:$R$32</definedName>
    <definedName name="Z_884947C1_FB7F_4560_BD4D_68772C241D07_.wvu.PrintArea" localSheetId="5" hidden="1">ПСОВ!$A$1:$AX$24</definedName>
    <definedName name="Z_B6B67853_CFF6_4302_87E5_7B5E8217B6D8_.wvu.PrintArea" localSheetId="3" hidden="1">Активи!$A$1:$F$90</definedName>
    <definedName name="Z_B6B67853_CFF6_4302_87E5_7B5E8217B6D8_.wvu.PrintArea" localSheetId="4" hidden="1">'Бъдещи разходи'!$A$1:$J$55</definedName>
    <definedName name="Z_B6B67853_CFF6_4302_87E5_7B5E8217B6D8_.wvu.PrintArea" localSheetId="2" hidden="1">'Единични цени'!$A$1:$I$84</definedName>
    <definedName name="Z_B6B67853_CFF6_4302_87E5_7B5E8217B6D8_.wvu.PrintArea" localSheetId="1" hidden="1">'Нови обекти'!$A$1:$R$32</definedName>
    <definedName name="Z_B6B67853_CFF6_4302_87E5_7B5E8217B6D8_.wvu.PrintArea" localSheetId="5" hidden="1">ПСОВ!$A$1:$AX$24</definedName>
  </definedNames>
  <calcPr calcId="145621"/>
  <customWorkbookViews>
    <customWorkbookView name="user1 - Personal View" guid="{769E7230-BDCB-4B45-B8E3-1167996FF422}" mergeInterval="0" personalView="1" maximized="1" windowWidth="1151" windowHeight="741" activeSheetId="6"/>
    <customWorkbookView name="VIK1 - Personal View" guid="{B6B67853-CFF6-4302-87E5-7B5E8217B6D8}" mergeInterval="0" personalView="1" maximized="1" xWindow="1" yWindow="1" windowWidth="1916" windowHeight="850" activeSheetId="4"/>
    <customWorkbookView name="livorov - Personal View" guid="{74EEDDC2-500F-4ABE-BE6F-744A47E9F55E}" mergeInterval="0" personalView="1" maximized="1" xWindow="1" yWindow="1" windowWidth="1362" windowHeight="548" activeSheetId="1"/>
    <customWorkbookView name="VIK1 - Личен изглед" guid="{884947C1-FB7F-4560-BD4D-68772C241D07}" mergeInterval="0" personalView="1" maximized="1" xWindow="1" yWindow="1" windowWidth="1280" windowHeight="820" activeSheetId="5" showFormulaBar="0"/>
    <customWorkbookView name="User - Personal View" guid="{3DF19364-A1CA-43AA-9D99-C7D85E4E149E}" mergeInterval="0" personalView="1" maximized="1" xWindow="1" yWindow="1" windowWidth="1366" windowHeight="538" activeSheetId="1"/>
  </customWorkbookViews>
</workbook>
</file>

<file path=xl/calcChain.xml><?xml version="1.0" encoding="utf-8"?>
<calcChain xmlns="http://schemas.openxmlformats.org/spreadsheetml/2006/main">
  <c r="F12" i="4" l="1"/>
  <c r="F8" i="4"/>
  <c r="J182" i="1" l="1"/>
  <c r="J179" i="1"/>
  <c r="I179" i="1"/>
  <c r="E182" i="1"/>
  <c r="F182" i="1"/>
  <c r="G182" i="1"/>
  <c r="H182" i="1"/>
  <c r="I182" i="1"/>
  <c r="D176" i="1"/>
  <c r="E176" i="1"/>
  <c r="F176" i="1"/>
  <c r="G176" i="1"/>
  <c r="H176" i="1"/>
  <c r="I176" i="1"/>
  <c r="J176" i="1"/>
  <c r="D179" i="1"/>
  <c r="E179" i="1"/>
  <c r="F179" i="1"/>
  <c r="G179" i="1"/>
  <c r="H179" i="1"/>
  <c r="D182" i="1"/>
  <c r="E19" i="4" l="1"/>
  <c r="C13" i="4"/>
  <c r="E18" i="4" l="1"/>
  <c r="J170" i="1"/>
  <c r="J188" i="1" s="1"/>
  <c r="I170" i="1"/>
  <c r="I188" i="1" s="1"/>
  <c r="H170" i="1"/>
  <c r="H188" i="1" s="1"/>
  <c r="G170" i="1"/>
  <c r="G188" i="1" s="1"/>
  <c r="F170" i="1"/>
  <c r="F188" i="1" s="1"/>
  <c r="E170" i="1"/>
  <c r="E188" i="1" s="1"/>
  <c r="D170" i="1"/>
  <c r="D188" i="1" s="1"/>
  <c r="J169" i="1"/>
  <c r="I169" i="1"/>
  <c r="H169" i="1"/>
  <c r="G169" i="1"/>
  <c r="F169" i="1"/>
  <c r="E169" i="1"/>
  <c r="D169" i="1"/>
  <c r="E168" i="1"/>
  <c r="F168" i="1"/>
  <c r="G168" i="1"/>
  <c r="H168" i="1"/>
  <c r="I168" i="1"/>
  <c r="J168" i="1"/>
  <c r="D168" i="1"/>
  <c r="J115" i="1"/>
  <c r="J187" i="1" s="1"/>
  <c r="I115" i="1"/>
  <c r="I187" i="1" s="1"/>
  <c r="H115" i="1"/>
  <c r="H187" i="1" s="1"/>
  <c r="G115" i="1"/>
  <c r="G187" i="1" s="1"/>
  <c r="F115" i="1"/>
  <c r="F187" i="1" s="1"/>
  <c r="E115" i="1"/>
  <c r="E187" i="1" s="1"/>
  <c r="D115" i="1"/>
  <c r="D187" i="1" s="1"/>
  <c r="J114" i="1"/>
  <c r="I114" i="1"/>
  <c r="H114" i="1"/>
  <c r="G114" i="1"/>
  <c r="F114" i="1"/>
  <c r="E114" i="1"/>
  <c r="D114" i="1"/>
  <c r="E113" i="1"/>
  <c r="F113" i="1"/>
  <c r="G113" i="1"/>
  <c r="H113" i="1"/>
  <c r="I113" i="1"/>
  <c r="J113" i="1"/>
  <c r="D113" i="1"/>
  <c r="J166" i="1"/>
  <c r="I166" i="1"/>
  <c r="H166" i="1"/>
  <c r="G166" i="1"/>
  <c r="F166" i="1"/>
  <c r="E166" i="1"/>
  <c r="D166" i="1"/>
  <c r="J157" i="1"/>
  <c r="I157" i="1"/>
  <c r="H157" i="1"/>
  <c r="G157" i="1"/>
  <c r="F157" i="1"/>
  <c r="E157" i="1"/>
  <c r="D157" i="1"/>
  <c r="J148" i="1"/>
  <c r="I148" i="1"/>
  <c r="H148" i="1"/>
  <c r="G148" i="1"/>
  <c r="F148" i="1"/>
  <c r="E148" i="1"/>
  <c r="D148" i="1"/>
  <c r="J135" i="1"/>
  <c r="J139" i="1" s="1"/>
  <c r="I135" i="1"/>
  <c r="I139" i="1" s="1"/>
  <c r="H135" i="1"/>
  <c r="H139" i="1" s="1"/>
  <c r="G135" i="1"/>
  <c r="G139" i="1" s="1"/>
  <c r="F135" i="1"/>
  <c r="F139" i="1" s="1"/>
  <c r="E135" i="1"/>
  <c r="E139" i="1" s="1"/>
  <c r="D135" i="1"/>
  <c r="D139" i="1" s="1"/>
  <c r="J124" i="1"/>
  <c r="I124" i="1"/>
  <c r="H124" i="1"/>
  <c r="G124" i="1"/>
  <c r="F124" i="1"/>
  <c r="E124" i="1"/>
  <c r="D124" i="1"/>
  <c r="J111" i="1"/>
  <c r="I111" i="1"/>
  <c r="H111" i="1"/>
  <c r="G111" i="1"/>
  <c r="F111" i="1"/>
  <c r="E111" i="1"/>
  <c r="D111" i="1"/>
  <c r="J102" i="1"/>
  <c r="I102" i="1"/>
  <c r="H102" i="1"/>
  <c r="G102" i="1"/>
  <c r="F102" i="1"/>
  <c r="E102" i="1"/>
  <c r="D102" i="1"/>
  <c r="J93" i="1"/>
  <c r="I93" i="1"/>
  <c r="H93" i="1"/>
  <c r="G93" i="1"/>
  <c r="F93" i="1"/>
  <c r="E93" i="1"/>
  <c r="D93" i="1"/>
  <c r="J80" i="1"/>
  <c r="J84" i="1" s="1"/>
  <c r="I80" i="1"/>
  <c r="I84" i="1" s="1"/>
  <c r="H80" i="1"/>
  <c r="H84" i="1" s="1"/>
  <c r="G80" i="1"/>
  <c r="G84" i="1" s="1"/>
  <c r="F80" i="1"/>
  <c r="F84" i="1" s="1"/>
  <c r="E80" i="1"/>
  <c r="E84" i="1" s="1"/>
  <c r="D80" i="1"/>
  <c r="D84" i="1" s="1"/>
  <c r="J69" i="1"/>
  <c r="I69" i="1"/>
  <c r="H69" i="1"/>
  <c r="G69" i="1"/>
  <c r="F69" i="1"/>
  <c r="E69" i="1"/>
  <c r="D69" i="1"/>
  <c r="J59" i="1"/>
  <c r="J186" i="1" s="1"/>
  <c r="I59" i="1"/>
  <c r="I186" i="1" s="1"/>
  <c r="H59" i="1"/>
  <c r="H186" i="1" s="1"/>
  <c r="G59" i="1"/>
  <c r="G186" i="1" s="1"/>
  <c r="F59" i="1"/>
  <c r="F186" i="1" s="1"/>
  <c r="E59" i="1"/>
  <c r="E186" i="1" s="1"/>
  <c r="J58" i="1"/>
  <c r="I58" i="1"/>
  <c r="H58" i="1"/>
  <c r="G58" i="1"/>
  <c r="F58" i="1"/>
  <c r="E58" i="1"/>
  <c r="D59" i="1"/>
  <c r="D186" i="1" s="1"/>
  <c r="D58" i="1"/>
  <c r="J57" i="1"/>
  <c r="I57" i="1"/>
  <c r="H57" i="1"/>
  <c r="G57" i="1"/>
  <c r="F57" i="1"/>
  <c r="E57" i="1"/>
  <c r="D57" i="1"/>
  <c r="J46" i="1"/>
  <c r="I46" i="1"/>
  <c r="H46" i="1"/>
  <c r="G46" i="1"/>
  <c r="F46" i="1"/>
  <c r="E46" i="1"/>
  <c r="D46" i="1"/>
  <c r="J42" i="1"/>
  <c r="I42" i="1"/>
  <c r="H42" i="1"/>
  <c r="G42" i="1"/>
  <c r="F42" i="1"/>
  <c r="E42" i="1"/>
  <c r="D42" i="1"/>
  <c r="D47" i="1" l="1"/>
  <c r="D180" i="1" s="1"/>
  <c r="E47" i="1"/>
  <c r="E180" i="1" s="1"/>
  <c r="I47" i="1"/>
  <c r="I180" i="1" s="1"/>
  <c r="H47" i="1"/>
  <c r="H180" i="1" s="1"/>
  <c r="G47" i="1"/>
  <c r="G180" i="1" s="1"/>
  <c r="F47" i="1"/>
  <c r="F180" i="1" s="1"/>
  <c r="J47" i="1"/>
  <c r="J180" i="1" s="1"/>
  <c r="J55" i="1" l="1"/>
  <c r="I55" i="1"/>
  <c r="H55" i="1"/>
  <c r="G55" i="1"/>
  <c r="F55" i="1"/>
  <c r="E55" i="1"/>
  <c r="D55" i="1"/>
  <c r="J37" i="1"/>
  <c r="I37" i="1"/>
  <c r="H37" i="1"/>
  <c r="G37" i="1"/>
  <c r="F37" i="1"/>
  <c r="E37" i="1"/>
  <c r="D37" i="1"/>
  <c r="J24" i="1"/>
  <c r="J28" i="1" s="1"/>
  <c r="I24" i="1"/>
  <c r="I28" i="1" s="1"/>
  <c r="H24" i="1"/>
  <c r="H28" i="1" s="1"/>
  <c r="G24" i="1"/>
  <c r="G28" i="1" s="1"/>
  <c r="F24" i="1"/>
  <c r="F28" i="1" s="1"/>
  <c r="E24" i="1"/>
  <c r="E28" i="1" s="1"/>
  <c r="D24" i="1"/>
  <c r="D28" i="1" s="1"/>
  <c r="J13" i="1"/>
  <c r="I13" i="1"/>
  <c r="H13" i="1"/>
  <c r="G13" i="1"/>
  <c r="F13" i="1"/>
  <c r="E13" i="1"/>
  <c r="D13" i="1"/>
  <c r="C73" i="4" l="1"/>
  <c r="C67" i="4"/>
  <c r="C71" i="4" s="1"/>
  <c r="C52" i="4"/>
  <c r="C46" i="4"/>
  <c r="E24" i="4"/>
  <c r="E23" i="4"/>
  <c r="E22" i="4"/>
  <c r="E21" i="4"/>
  <c r="E20" i="4"/>
  <c r="E17" i="4"/>
  <c r="E16" i="4"/>
  <c r="E15" i="4"/>
  <c r="E14" i="4"/>
  <c r="F13" i="4"/>
  <c r="D13" i="4"/>
  <c r="D25" i="4" s="1"/>
  <c r="C25" i="4"/>
  <c r="E12" i="4"/>
  <c r="E11" i="4"/>
  <c r="E10" i="4"/>
  <c r="E9" i="4"/>
  <c r="E8" i="4"/>
  <c r="E7" i="4"/>
  <c r="F25" i="4" l="1"/>
  <c r="D46" i="4" s="1"/>
  <c r="C54" i="4"/>
  <c r="E13" i="4"/>
  <c r="D63" i="4"/>
  <c r="D52" i="4"/>
  <c r="C45" i="5"/>
  <c r="G35" i="5"/>
  <c r="F35" i="5"/>
  <c r="E35" i="5"/>
  <c r="D35" i="5"/>
  <c r="C35" i="5"/>
  <c r="D25" i="5"/>
  <c r="C25" i="5"/>
  <c r="D15" i="5"/>
  <c r="E15" i="5"/>
  <c r="F15" i="5"/>
  <c r="G15" i="5"/>
  <c r="C15" i="5"/>
  <c r="E75" i="3"/>
  <c r="E39" i="3"/>
  <c r="E25" i="4" l="1"/>
  <c r="C56" i="4" s="1"/>
  <c r="E57" i="3"/>
  <c r="E21" i="3"/>
  <c r="J162" i="1"/>
  <c r="J167" i="1" s="1"/>
  <c r="J185" i="1" s="1"/>
  <c r="I162" i="1"/>
  <c r="I167" i="1" s="1"/>
  <c r="I185" i="1" s="1"/>
  <c r="H162" i="1"/>
  <c r="H167" i="1" s="1"/>
  <c r="H185" i="1" s="1"/>
  <c r="G162" i="1"/>
  <c r="G167" i="1" s="1"/>
  <c r="G185" i="1" s="1"/>
  <c r="F162" i="1"/>
  <c r="F167" i="1" s="1"/>
  <c r="F185" i="1" s="1"/>
  <c r="E162" i="1"/>
  <c r="E167" i="1" s="1"/>
  <c r="E185" i="1" s="1"/>
  <c r="D162" i="1"/>
  <c r="D167" i="1" s="1"/>
  <c r="D185" i="1" s="1"/>
  <c r="J153" i="1"/>
  <c r="I153" i="1"/>
  <c r="H153" i="1"/>
  <c r="G153" i="1"/>
  <c r="F153" i="1"/>
  <c r="E153" i="1"/>
  <c r="D153" i="1"/>
  <c r="D158" i="1" s="1"/>
  <c r="J144" i="1"/>
  <c r="J149" i="1" s="1"/>
  <c r="I144" i="1"/>
  <c r="I149" i="1" s="1"/>
  <c r="H144" i="1"/>
  <c r="H149" i="1" s="1"/>
  <c r="G144" i="1"/>
  <c r="G149" i="1" s="1"/>
  <c r="F144" i="1"/>
  <c r="F149" i="1" s="1"/>
  <c r="E144" i="1"/>
  <c r="E149" i="1" s="1"/>
  <c r="D144" i="1"/>
  <c r="D149" i="1" s="1"/>
  <c r="J128" i="1"/>
  <c r="I128" i="1"/>
  <c r="H128" i="1"/>
  <c r="G128" i="1"/>
  <c r="F128" i="1"/>
  <c r="E128" i="1"/>
  <c r="D128" i="1"/>
  <c r="J121" i="1"/>
  <c r="J125" i="1" s="1"/>
  <c r="I121" i="1"/>
  <c r="I125" i="1" s="1"/>
  <c r="H121" i="1"/>
  <c r="H125" i="1" s="1"/>
  <c r="G121" i="1"/>
  <c r="G125" i="1" s="1"/>
  <c r="F121" i="1"/>
  <c r="F125" i="1" s="1"/>
  <c r="E121" i="1"/>
  <c r="E125" i="1" s="1"/>
  <c r="D121" i="1"/>
  <c r="D125" i="1" s="1"/>
  <c r="J107" i="1"/>
  <c r="I107" i="1"/>
  <c r="H107" i="1"/>
  <c r="G107" i="1"/>
  <c r="F107" i="1"/>
  <c r="E107" i="1"/>
  <c r="D107" i="1"/>
  <c r="D112" i="1" s="1"/>
  <c r="D184" i="1" s="1"/>
  <c r="J98" i="1"/>
  <c r="I98" i="1"/>
  <c r="H98" i="1"/>
  <c r="G98" i="1"/>
  <c r="F98" i="1"/>
  <c r="E98" i="1"/>
  <c r="D98" i="1"/>
  <c r="D103" i="1" s="1"/>
  <c r="D181" i="1" s="1"/>
  <c r="J89" i="1"/>
  <c r="J94" i="1" s="1"/>
  <c r="I89" i="1"/>
  <c r="I94" i="1" s="1"/>
  <c r="H89" i="1"/>
  <c r="H94" i="1" s="1"/>
  <c r="G89" i="1"/>
  <c r="G94" i="1" s="1"/>
  <c r="F89" i="1"/>
  <c r="F94" i="1" s="1"/>
  <c r="E89" i="1"/>
  <c r="E94" i="1" s="1"/>
  <c r="D89" i="1"/>
  <c r="D94" i="1" s="1"/>
  <c r="J73" i="1"/>
  <c r="I73" i="1"/>
  <c r="H73" i="1"/>
  <c r="G73" i="1"/>
  <c r="F73" i="1"/>
  <c r="E73" i="1"/>
  <c r="D73" i="1"/>
  <c r="J66" i="1"/>
  <c r="J70" i="1" s="1"/>
  <c r="I66" i="1"/>
  <c r="I70" i="1" s="1"/>
  <c r="H66" i="1"/>
  <c r="H70" i="1" s="1"/>
  <c r="G66" i="1"/>
  <c r="G70" i="1" s="1"/>
  <c r="F66" i="1"/>
  <c r="F70" i="1" s="1"/>
  <c r="E66" i="1"/>
  <c r="E70" i="1" s="1"/>
  <c r="D66" i="1"/>
  <c r="D70" i="1" s="1"/>
  <c r="J51" i="1"/>
  <c r="I51" i="1"/>
  <c r="H51" i="1"/>
  <c r="G51" i="1"/>
  <c r="F51" i="1"/>
  <c r="E51" i="1"/>
  <c r="D51" i="1"/>
  <c r="E33" i="1"/>
  <c r="F33" i="1"/>
  <c r="G33" i="1"/>
  <c r="H33" i="1"/>
  <c r="I33" i="1"/>
  <c r="J33" i="1"/>
  <c r="D33" i="1"/>
  <c r="J17" i="1"/>
  <c r="I17" i="1"/>
  <c r="H17" i="1"/>
  <c r="G17" i="1"/>
  <c r="F17" i="1"/>
  <c r="E17" i="1"/>
  <c r="D17" i="1"/>
  <c r="E10" i="1"/>
  <c r="E14" i="1" s="1"/>
  <c r="F10" i="1"/>
  <c r="F14" i="1" s="1"/>
  <c r="G10" i="1"/>
  <c r="G14" i="1" s="1"/>
  <c r="H10" i="1"/>
  <c r="H14" i="1" s="1"/>
  <c r="I10" i="1"/>
  <c r="I14" i="1" s="1"/>
  <c r="J10" i="1"/>
  <c r="J14" i="1" s="1"/>
  <c r="D10" i="1"/>
  <c r="D14" i="1" s="1"/>
  <c r="D178" i="1" l="1"/>
  <c r="D175" i="1"/>
  <c r="F175" i="1"/>
  <c r="F178" i="1"/>
  <c r="J178" i="1"/>
  <c r="J175" i="1"/>
  <c r="E175" i="1"/>
  <c r="E178" i="1"/>
  <c r="G175" i="1"/>
  <c r="G178" i="1"/>
  <c r="I175" i="1"/>
  <c r="I178" i="1"/>
  <c r="H175" i="1"/>
  <c r="H178" i="1"/>
  <c r="D65" i="4"/>
  <c r="C58" i="4"/>
  <c r="D71" i="4" s="1"/>
  <c r="E77" i="1"/>
  <c r="E85" i="1"/>
  <c r="G77" i="1"/>
  <c r="G85" i="1"/>
  <c r="I77" i="1"/>
  <c r="I85" i="1"/>
  <c r="E103" i="1"/>
  <c r="E181" i="1" s="1"/>
  <c r="G103" i="1"/>
  <c r="G181" i="1" s="1"/>
  <c r="I103" i="1"/>
  <c r="I181" i="1" s="1"/>
  <c r="F112" i="1"/>
  <c r="F184" i="1" s="1"/>
  <c r="H112" i="1"/>
  <c r="H184" i="1" s="1"/>
  <c r="J112" i="1"/>
  <c r="J184" i="1" s="1"/>
  <c r="E132" i="1"/>
  <c r="E140" i="1"/>
  <c r="G132" i="1"/>
  <c r="G140" i="1"/>
  <c r="I132" i="1"/>
  <c r="I140" i="1"/>
  <c r="E158" i="1"/>
  <c r="G158" i="1"/>
  <c r="I158" i="1"/>
  <c r="D77" i="1"/>
  <c r="D85" i="1"/>
  <c r="F77" i="1"/>
  <c r="F85" i="1"/>
  <c r="H77" i="1"/>
  <c r="H85" i="1"/>
  <c r="J77" i="1"/>
  <c r="J85" i="1"/>
  <c r="F103" i="1"/>
  <c r="F181" i="1" s="1"/>
  <c r="H103" i="1"/>
  <c r="H181" i="1" s="1"/>
  <c r="J103" i="1"/>
  <c r="J181" i="1" s="1"/>
  <c r="E112" i="1"/>
  <c r="E184" i="1" s="1"/>
  <c r="G112" i="1"/>
  <c r="G184" i="1" s="1"/>
  <c r="I112" i="1"/>
  <c r="I184" i="1" s="1"/>
  <c r="D132" i="1"/>
  <c r="D140" i="1"/>
  <c r="F132" i="1"/>
  <c r="F140" i="1"/>
  <c r="H132" i="1"/>
  <c r="H140" i="1"/>
  <c r="J132" i="1"/>
  <c r="J140" i="1"/>
  <c r="F158" i="1"/>
  <c r="H158" i="1"/>
  <c r="J158" i="1"/>
  <c r="D38" i="1"/>
  <c r="G38" i="1"/>
  <c r="F56" i="1"/>
  <c r="F183" i="1" s="1"/>
  <c r="J56" i="1"/>
  <c r="J183" i="1" s="1"/>
  <c r="H38" i="1"/>
  <c r="E56" i="1"/>
  <c r="E183" i="1" s="1"/>
  <c r="J38" i="1"/>
  <c r="F38" i="1"/>
  <c r="G56" i="1"/>
  <c r="G183" i="1" s="1"/>
  <c r="I38" i="1"/>
  <c r="E38" i="1"/>
  <c r="D56" i="1"/>
  <c r="D183" i="1" s="1"/>
  <c r="H56" i="1"/>
  <c r="H183" i="1" s="1"/>
  <c r="I56" i="1"/>
  <c r="I183" i="1" s="1"/>
  <c r="D21" i="1"/>
  <c r="D29" i="1"/>
  <c r="H21" i="1"/>
  <c r="H29" i="1"/>
  <c r="E21" i="1"/>
  <c r="E29" i="1"/>
  <c r="I21" i="1"/>
  <c r="I29" i="1"/>
  <c r="F21" i="1"/>
  <c r="F29" i="1"/>
  <c r="J21" i="1"/>
  <c r="J29" i="1"/>
  <c r="G21" i="1"/>
  <c r="G29" i="1"/>
  <c r="F116" i="1"/>
  <c r="E171" i="1"/>
  <c r="I171" i="1"/>
  <c r="F171" i="1"/>
  <c r="J116" i="1"/>
  <c r="J171" i="1"/>
  <c r="G116" i="1"/>
  <c r="D116" i="1"/>
  <c r="F60" i="1"/>
  <c r="I116" i="1"/>
  <c r="G171" i="1"/>
  <c r="I60" i="1"/>
  <c r="E60" i="1"/>
  <c r="D171" i="1"/>
  <c r="H171" i="1"/>
  <c r="H116" i="1"/>
  <c r="E116" i="1"/>
  <c r="J60" i="1"/>
  <c r="H60" i="1"/>
  <c r="D60" i="1"/>
  <c r="G60" i="1"/>
  <c r="J174" i="1" l="1"/>
  <c r="J177" i="1"/>
  <c r="H174" i="1"/>
  <c r="H177" i="1"/>
  <c r="D174" i="1"/>
  <c r="D177" i="1"/>
  <c r="I174" i="1"/>
  <c r="I177" i="1"/>
  <c r="F174" i="1"/>
  <c r="F177" i="1"/>
  <c r="G177" i="1"/>
  <c r="G174" i="1"/>
  <c r="E177" i="1"/>
  <c r="E174" i="1"/>
</calcChain>
</file>

<file path=xl/sharedStrings.xml><?xml version="1.0" encoding="utf-8"?>
<sst xmlns="http://schemas.openxmlformats.org/spreadsheetml/2006/main" count="672" uniqueCount="259">
  <si>
    <t>Мярка</t>
  </si>
  <si>
    <t>Описание</t>
  </si>
  <si>
    <t xml:space="preserve">Променлива F1: Общ брой на населението, регистрирано по постоянен адрес и ползващо услугата доставяне на вода на потребителите в обособената територия, обслужвана от ВиК оператора  </t>
  </si>
  <si>
    <t xml:space="preserve"> </t>
  </si>
  <si>
    <t>Компонента</t>
  </si>
  <si>
    <t xml:space="preserve">Променлива Е10: Общ брой потребители, обслужвани от оператора, които ползват услуга доставяне на вода на потребителите  </t>
  </si>
  <si>
    <t>Фактурирана вода на битови потребители</t>
  </si>
  <si>
    <t>Фактурирана вода на обществени и търговски потребители</t>
  </si>
  <si>
    <t>Фактурирана вода на стопански потребители</t>
  </si>
  <si>
    <t>Общо фактурирана вода на потребителите</t>
  </si>
  <si>
    <t>Забележка / Описание</t>
  </si>
  <si>
    <t>ДОСТАВЯНЕ ВОДА НА ПОТРЕБИТЕЛИТЕ</t>
  </si>
  <si>
    <t>ОТВЕЖДАНЕ НА ОТПАДЪЧНИ ВОДИ</t>
  </si>
  <si>
    <t xml:space="preserve">Променлива wE4: Брой население, регистрирано по постоянен адрес и ползващо услугата отвеждане на отпадъчни води в обособената територия, обслужвана от оператора за разглеждания период  </t>
  </si>
  <si>
    <t xml:space="preserve">Общ брой потребители, обслужвани от оператора, които ползват услуга отвеждане на отпадъчни води </t>
  </si>
  <si>
    <t>ПРЕЧИСТВАНЕ НА ОТПАДЪЧНИ ВОДИ</t>
  </si>
  <si>
    <t xml:space="preserve">Променлива wE2: Брой население, регистрирано по постоянен адрес и ползващо услугата пречистване на отпадъчни води в обособената територия, обслужвана от оператора за разглеждания период  </t>
  </si>
  <si>
    <t xml:space="preserve">Общ брой потребители, обслужвани от оператора, които ползват услуга пречистване на отпадъчни води </t>
  </si>
  <si>
    <t>ИЗЧИСЛЕНИЯ</t>
  </si>
  <si>
    <t>Доставяне вода на потребителите</t>
  </si>
  <si>
    <t>Отвеждане на отпадъчни води</t>
  </si>
  <si>
    <t>Пречистване на отпадъчни води</t>
  </si>
  <si>
    <t>Брой битови потребители на услугата доставяне на вода</t>
  </si>
  <si>
    <t>Брой обществени и търговски  потребители на услугата доставяне на вода</t>
  </si>
  <si>
    <t>Брой стопански  потребители на услугата доставяне на вода</t>
  </si>
  <si>
    <t>Проверка / равнение брой потребители</t>
  </si>
  <si>
    <t>Включително демографски прогнози на НСИ</t>
  </si>
  <si>
    <t>Включително очаквано присъединяване на нови потребители</t>
  </si>
  <si>
    <t>ОБЩО</t>
  </si>
  <si>
    <t>Ефект от намаление на търговски загуби</t>
  </si>
  <si>
    <t>Съгласно прогнози за икономическо развитие на региона</t>
  </si>
  <si>
    <t>Съгласно очаквано присъединяване на нови потребители</t>
  </si>
  <si>
    <t>Съгласно демографски прогнози на НСИ</t>
  </si>
  <si>
    <t>Съгласно прогнози за население и икономическо развитие</t>
  </si>
  <si>
    <t>Брой битови потребители на услугата отвеждане</t>
  </si>
  <si>
    <t>Брой обществени и търговски  потребители на услугата отвеждане</t>
  </si>
  <si>
    <t>Брой стопански  потребители на услугата отвеждане</t>
  </si>
  <si>
    <t>Брой битови потребители на услугата пречистване</t>
  </si>
  <si>
    <t>Брой обществени и търговски  потребители на услугата пречистване</t>
  </si>
  <si>
    <t>Брой стопански  потребители на услугата пречистване</t>
  </si>
  <si>
    <t>Общо фактурирани пречистени отпадъчни води на потребителите</t>
  </si>
  <si>
    <t>Общо фактурирани отведени отпадъчни води на потребителите</t>
  </si>
  <si>
    <t>..............................................</t>
  </si>
  <si>
    <t>(попис)</t>
  </si>
  <si>
    <t>(подпис и печат)</t>
  </si>
  <si>
    <t>Изготвил</t>
  </si>
  <si>
    <t>Управител</t>
  </si>
  <si>
    <t>ВИК ОПЕРАТОР</t>
  </si>
  <si>
    <t>Диаметър/материал</t>
  </si>
  <si>
    <t>Настилка</t>
  </si>
  <si>
    <t>Етернит</t>
  </si>
  <si>
    <t>Стомана / чугун</t>
  </si>
  <si>
    <t>PE/HDPE/PVC</t>
  </si>
  <si>
    <t>асфалт/бетон/плочки</t>
  </si>
  <si>
    <t>почва/тревна площ</t>
  </si>
  <si>
    <t>Брой ремонти</t>
  </si>
  <si>
    <t>Средна единична цена лв./ремонт</t>
  </si>
  <si>
    <t>Ремонт на участъци от водопроводната мрежа под 10 м през 2015 г.</t>
  </si>
  <si>
    <t>Общо за дружеството за 2015 г.</t>
  </si>
  <si>
    <t>Средна единична стойност (лв./ремонт)</t>
  </si>
  <si>
    <t>Обща стойност (.лв.)</t>
  </si>
  <si>
    <t>Рехабилитация  и разширение на водопроводната мрежа над 10 м</t>
  </si>
  <si>
    <t>Дължина</t>
  </si>
  <si>
    <t>Средна единична цена лв./метър</t>
  </si>
  <si>
    <t>Средна единична стойност (лв./метър)</t>
  </si>
  <si>
    <r>
      <rPr>
        <sz val="10"/>
        <color theme="1"/>
        <rFont val="Calibri"/>
        <family val="2"/>
        <charset val="204"/>
      </rPr>
      <t>≤ Ø</t>
    </r>
    <r>
      <rPr>
        <sz val="10"/>
        <color theme="1"/>
        <rFont val="Times New Roman"/>
        <family val="1"/>
        <charset val="204"/>
      </rPr>
      <t>150 mm</t>
    </r>
  </si>
  <si>
    <t>Ø 200 - 300 mm (вкл.)</t>
  </si>
  <si>
    <t xml:space="preserve"> Ø350 - 600 mm (вкл.)</t>
  </si>
  <si>
    <r>
      <rPr>
        <sz val="10"/>
        <color theme="1"/>
        <rFont val="Calibri"/>
        <family val="2"/>
        <charset val="204"/>
      </rPr>
      <t>≥</t>
    </r>
    <r>
      <rPr>
        <sz val="10"/>
        <color theme="1"/>
        <rFont val="Times New Roman"/>
        <family val="1"/>
        <charset val="204"/>
      </rPr>
      <t xml:space="preserve"> Ø 700 mm</t>
    </r>
  </si>
  <si>
    <r>
      <t xml:space="preserve">*Забележка: Данните следва да съответстват на посочената информация в </t>
    </r>
    <r>
      <rPr>
        <b/>
        <sz val="10"/>
        <color theme="1"/>
        <rFont val="Times New Roman"/>
        <family val="1"/>
        <charset val="204"/>
      </rPr>
      <t>Справка №9 Инвестиционна програма</t>
    </r>
    <r>
      <rPr>
        <sz val="10"/>
        <color theme="1"/>
        <rFont val="Times New Roman"/>
        <family val="1"/>
        <charset val="204"/>
      </rPr>
      <t xml:space="preserve"> в раздел </t>
    </r>
    <r>
      <rPr>
        <i/>
        <sz val="10"/>
        <color theme="1"/>
        <rFont val="Times New Roman"/>
        <family val="1"/>
        <charset val="204"/>
      </rPr>
      <t>Рехабилитация  и разширение на водопроводната мрежа над 10 м</t>
    </r>
    <r>
      <rPr>
        <sz val="10"/>
        <color theme="1"/>
        <rFont val="Times New Roman"/>
        <family val="1"/>
        <charset val="204"/>
      </rPr>
      <t xml:space="preserve"> </t>
    </r>
    <r>
      <rPr>
        <b/>
        <sz val="10"/>
        <color theme="1"/>
        <rFont val="Times New Roman"/>
        <family val="1"/>
        <charset val="204"/>
      </rPr>
      <t>за 2015 г.</t>
    </r>
  </si>
  <si>
    <r>
      <t xml:space="preserve">*Забележка: Данните следва да съответстват на посочената информация в </t>
    </r>
    <r>
      <rPr>
        <b/>
        <sz val="10"/>
        <color theme="1"/>
        <rFont val="Times New Roman"/>
        <family val="1"/>
        <charset val="204"/>
      </rPr>
      <t>Справка №8 Ремонтна програма</t>
    </r>
    <r>
      <rPr>
        <sz val="10"/>
        <color theme="1"/>
        <rFont val="Times New Roman"/>
        <family val="1"/>
        <charset val="204"/>
      </rPr>
      <t xml:space="preserve"> в раздел </t>
    </r>
    <r>
      <rPr>
        <i/>
        <sz val="10"/>
        <color theme="1"/>
        <rFont val="Times New Roman"/>
        <family val="1"/>
        <charset val="204"/>
      </rPr>
      <t xml:space="preserve">1.3 Ремонт на участъци от водопроводната мрежа под 10 м </t>
    </r>
    <r>
      <rPr>
        <b/>
        <sz val="10"/>
        <color theme="1"/>
        <rFont val="Times New Roman"/>
        <family val="1"/>
        <charset val="204"/>
      </rPr>
      <t>за 2015 г.</t>
    </r>
  </si>
  <si>
    <t>Ремонт на участъци от канализационна мрежа под 10 м</t>
  </si>
  <si>
    <r>
      <rPr>
        <sz val="10"/>
        <color theme="1"/>
        <rFont val="Calibri"/>
        <family val="2"/>
        <charset val="204"/>
      </rPr>
      <t>≤ Ø300</t>
    </r>
    <r>
      <rPr>
        <sz val="10"/>
        <color theme="1"/>
        <rFont val="Times New Roman"/>
        <family val="1"/>
        <charset val="204"/>
      </rPr>
      <t xml:space="preserve"> mm</t>
    </r>
  </si>
  <si>
    <t>Ø 400 - 500 mm (вкл.)</t>
  </si>
  <si>
    <t xml:space="preserve"> Ø600 - 800 mm (вкл.)</t>
  </si>
  <si>
    <r>
      <rPr>
        <sz val="10"/>
        <color theme="1"/>
        <rFont val="Calibri"/>
        <family val="2"/>
        <charset val="204"/>
      </rPr>
      <t>≥</t>
    </r>
    <r>
      <rPr>
        <sz val="10"/>
        <color theme="1"/>
        <rFont val="Times New Roman"/>
        <family val="1"/>
        <charset val="204"/>
      </rPr>
      <t xml:space="preserve"> Ø 900 mm</t>
    </r>
  </si>
  <si>
    <t>Бетон</t>
  </si>
  <si>
    <t>PVC</t>
  </si>
  <si>
    <t>Стъклопласт</t>
  </si>
  <si>
    <t xml:space="preserve">Брой ремонти на участъци от водопр. мрежа под 10 м </t>
  </si>
  <si>
    <t xml:space="preserve">Брой ремонти на участъци от канал. мрежа под 10 м </t>
  </si>
  <si>
    <r>
      <t xml:space="preserve">*Забележка: Данните следва да съответстват на посочената информация в </t>
    </r>
    <r>
      <rPr>
        <b/>
        <sz val="10"/>
        <color theme="1"/>
        <rFont val="Times New Roman"/>
        <family val="1"/>
        <charset val="204"/>
      </rPr>
      <t>Справка №8 Ремонтна програма</t>
    </r>
    <r>
      <rPr>
        <sz val="10"/>
        <color theme="1"/>
        <rFont val="Times New Roman"/>
        <family val="1"/>
        <charset val="204"/>
      </rPr>
      <t xml:space="preserve"> в раздел 2.1</t>
    </r>
    <r>
      <rPr>
        <i/>
        <sz val="10"/>
        <color theme="1"/>
        <rFont val="Times New Roman"/>
        <family val="1"/>
        <charset val="204"/>
      </rPr>
      <t xml:space="preserve"> Ремонт на участъци от канализационната мрежа под 10 м </t>
    </r>
    <r>
      <rPr>
        <b/>
        <sz val="10"/>
        <color theme="1"/>
        <rFont val="Times New Roman"/>
        <family val="1"/>
        <charset val="204"/>
      </rPr>
      <t>за 2015 г.</t>
    </r>
  </si>
  <si>
    <t>Рехабилитация  и разширение на канализационната мрежа над 10 м</t>
  </si>
  <si>
    <t>Общо рехабилитирана и разширена водопр. мрежа</t>
  </si>
  <si>
    <t>Общо рехабилитирана и разширена канал. мрежа</t>
  </si>
  <si>
    <r>
      <t xml:space="preserve">*Забележка: Данните следва да съответстват на посочената информация в </t>
    </r>
    <r>
      <rPr>
        <b/>
        <sz val="10"/>
        <color theme="1"/>
        <rFont val="Times New Roman"/>
        <family val="1"/>
        <charset val="204"/>
      </rPr>
      <t>Справка №9 Инвестиционна програма</t>
    </r>
    <r>
      <rPr>
        <sz val="10"/>
        <color theme="1"/>
        <rFont val="Times New Roman"/>
        <family val="1"/>
        <charset val="204"/>
      </rPr>
      <t xml:space="preserve"> в раздел </t>
    </r>
    <r>
      <rPr>
        <i/>
        <sz val="10"/>
        <color theme="1"/>
        <rFont val="Times New Roman"/>
        <family val="1"/>
        <charset val="204"/>
      </rPr>
      <t>Рехабилитация  и разширение на канализационната мрежа над 10 м</t>
    </r>
    <r>
      <rPr>
        <sz val="10"/>
        <color theme="1"/>
        <rFont val="Times New Roman"/>
        <family val="1"/>
        <charset val="204"/>
      </rPr>
      <t xml:space="preserve"> </t>
    </r>
    <r>
      <rPr>
        <b/>
        <sz val="10"/>
        <color theme="1"/>
        <rFont val="Times New Roman"/>
        <family val="1"/>
        <charset val="204"/>
      </rPr>
      <t>за 2015 г.</t>
    </r>
  </si>
  <si>
    <t>Община</t>
  </si>
  <si>
    <t>Населено място</t>
  </si>
  <si>
    <t>Обслужвано население</t>
  </si>
  <si>
    <t>Разходи за материали</t>
  </si>
  <si>
    <t>Разходи за външни услуги</t>
  </si>
  <si>
    <t>Разходи за възнаграждения</t>
  </si>
  <si>
    <t>Разходи за осигуровки</t>
  </si>
  <si>
    <t>Данъци и такси</t>
  </si>
  <si>
    <t>Други разходи</t>
  </si>
  <si>
    <t>Общо разходи</t>
  </si>
  <si>
    <t>№</t>
  </si>
  <si>
    <t>Година на въвеждане в експлоатация</t>
  </si>
  <si>
    <t>Начин на планиране на бъдещите разходи (проект, експертна оценка, друго)</t>
  </si>
  <si>
    <t>Информация за обекта:                            етап на проектиране /изграждане, начин на финансиране, друго</t>
  </si>
  <si>
    <r>
      <rPr>
        <b/>
        <sz val="10"/>
        <color theme="1"/>
        <rFont val="Times New Roman"/>
        <family val="1"/>
        <charset val="204"/>
      </rPr>
      <t xml:space="preserve">Обект / дейност   </t>
    </r>
    <r>
      <rPr>
        <sz val="10"/>
        <color theme="1"/>
        <rFont val="Times New Roman"/>
        <family val="1"/>
        <charset val="204"/>
      </rPr>
      <t xml:space="preserve">                                  (тип и наименование)</t>
    </r>
  </si>
  <si>
    <t>Забележка:</t>
  </si>
  <si>
    <r>
      <t>Забележка: Информацията следва да съответства на посочената в</t>
    </r>
    <r>
      <rPr>
        <b/>
        <sz val="10"/>
        <color theme="1"/>
        <rFont val="Times New Roman"/>
        <family val="1"/>
        <charset val="204"/>
      </rPr>
      <t xml:space="preserve"> Справка № 12.1 Изменение на годишните разходи спрямо отчетната година </t>
    </r>
    <r>
      <rPr>
        <sz val="10"/>
        <color theme="1"/>
        <rFont val="Times New Roman"/>
        <family val="1"/>
        <charset val="204"/>
      </rPr>
      <t xml:space="preserve">в раздел </t>
    </r>
    <r>
      <rPr>
        <i/>
        <sz val="10"/>
        <color theme="1"/>
        <rFont val="Times New Roman"/>
        <family val="1"/>
        <charset val="204"/>
      </rPr>
      <t>Допълнителни разходи, включени в коефициент Qр за извършването на нови дейности и/или експлоатация на нови активи</t>
    </r>
  </si>
  <si>
    <t>При необходимост, да се добавят редове</t>
  </si>
  <si>
    <t>ПСОВ</t>
  </si>
  <si>
    <t>Обхват (обслужвани населени места)</t>
  </si>
  <si>
    <t>Капацитет (екв. ж.)</t>
  </si>
  <si>
    <t>Тип пречистване (механично, биологично, третично)</t>
  </si>
  <si>
    <t>Име и местоположение</t>
  </si>
  <si>
    <t>Техническа информация</t>
  </si>
  <si>
    <t>Пречистено водно количество (м3)</t>
  </si>
  <si>
    <t>Потребена електроенергия (кВтч)</t>
  </si>
  <si>
    <t>Произведени утайки (т.)</t>
  </si>
  <si>
    <t>% влажност на произведената утайка</t>
  </si>
  <si>
    <t>Персонал (бр)</t>
  </si>
  <si>
    <t xml:space="preserve">(хил.лв.) </t>
  </si>
  <si>
    <t xml:space="preserve">ОТЧЕТНА стойност  на нетекущите активи към 31.12.2015 г. в ГФО  </t>
  </si>
  <si>
    <t>ОТЧЕТНА стойност  на нетекущите активи, които ще останат за ползване от В и К оператора при изпълнение разпоредбите на §9 от ЗИД на ЗВ</t>
  </si>
  <si>
    <t>1.0</t>
  </si>
  <si>
    <t>Земя</t>
  </si>
  <si>
    <t>1.1</t>
  </si>
  <si>
    <t>Сгради</t>
  </si>
  <si>
    <t>1.2</t>
  </si>
  <si>
    <t>Конструкции</t>
  </si>
  <si>
    <t>1.3</t>
  </si>
  <si>
    <t xml:space="preserve">Машини </t>
  </si>
  <si>
    <t>1.4</t>
  </si>
  <si>
    <t>Оборудване</t>
  </si>
  <si>
    <t>1.5</t>
  </si>
  <si>
    <t>Съоръжения</t>
  </si>
  <si>
    <t>1.6</t>
  </si>
  <si>
    <t>Транспортни средства</t>
  </si>
  <si>
    <t xml:space="preserve"> - товарни</t>
  </si>
  <si>
    <t xml:space="preserve"> - лекотоварни без автомобили</t>
  </si>
  <si>
    <t xml:space="preserve"> - автомобили</t>
  </si>
  <si>
    <t xml:space="preserve"> - механизация</t>
  </si>
  <si>
    <t xml:space="preserve"> - други</t>
  </si>
  <si>
    <t>1.7</t>
  </si>
  <si>
    <t>Компютри</t>
  </si>
  <si>
    <t>1.8</t>
  </si>
  <si>
    <t>Други ДМА</t>
  </si>
  <si>
    <t>1.9</t>
  </si>
  <si>
    <t xml:space="preserve">Права върху собственост </t>
  </si>
  <si>
    <t>1.10</t>
  </si>
  <si>
    <t xml:space="preserve">Програмни продукти </t>
  </si>
  <si>
    <t>1.11</t>
  </si>
  <si>
    <t>Продукти от развойна дейност</t>
  </si>
  <si>
    <t>1.12</t>
  </si>
  <si>
    <t>Други ДНМА</t>
  </si>
  <si>
    <t>ОБЩО АКТИВИ:</t>
  </si>
  <si>
    <t>Общо Отчетна стойност извънбалансови публични активи:</t>
  </si>
  <si>
    <t>Нетекущи активи в баланса на дружеството, описани с протокол на МРРБ във връзка с разпоредбите на §9 ал.1 от ЗИД на ЗВ (активи, които предстои да бъдат отписани от счетоводния баланс на дружеството)</t>
  </si>
  <si>
    <t>ОТЧЕТНА стойност към 31.12.2015 г.</t>
  </si>
  <si>
    <t>Отчетна стойност активи ПДС, съгл.чл.13 и чл.15 от ЗВ:</t>
  </si>
  <si>
    <t>Отчетна стойност активи ПОС, съгл.чл.19 от ЗВ:</t>
  </si>
  <si>
    <t>Общо Отчетна стойност балансови публични активи:</t>
  </si>
  <si>
    <t>ОБЩО Отчетна стойност Публични активи:</t>
  </si>
  <si>
    <t>ОБЩО Отчетна стойност Собствени активи:</t>
  </si>
  <si>
    <t>ОБЩО Отчетна стойност Активи:</t>
  </si>
  <si>
    <t>Съгласно справка 11 от БП 2017-2021:</t>
  </si>
  <si>
    <t>ОБЩО Отчетна стойност Активи в БП :</t>
  </si>
  <si>
    <t>Отчетна ст-ст Собствени Активи в Нерегулирана дейност</t>
  </si>
  <si>
    <t>Активи в процес на изграждане:</t>
  </si>
  <si>
    <t>Активи в процес на изграждане, които ще останат корпоративна собственост</t>
  </si>
  <si>
    <t>Активи в процес на изграждане, които ще бъдат отписани като публична собственост</t>
  </si>
  <si>
    <t>Гл. Счетоводител:</t>
  </si>
  <si>
    <t>............................................</t>
  </si>
  <si>
    <t>(подпис)</t>
  </si>
  <si>
    <t>Указания за попълване на справката</t>
  </si>
  <si>
    <t>Ръководител:</t>
  </si>
  <si>
    <t>1. Попълват се само клетките в жълт цвят</t>
  </si>
  <si>
    <t>2. Попълва се общо за оператора</t>
  </si>
  <si>
    <t>Тип обект</t>
  </si>
  <si>
    <t>Година пускане в експлоатация</t>
  </si>
  <si>
    <t>Технически характеристики</t>
  </si>
  <si>
    <t>Тип обект - ПСПВ, ВПС, ПСОВ, КПС, разширение на ВиК мрежи, други</t>
  </si>
  <si>
    <t>Технически характеристики - според типа на обекта - инсталирана мощност, дължина мрежа, друго</t>
  </si>
  <si>
    <t>Информация за обекта</t>
  </si>
  <si>
    <t>Фактурирани количества</t>
  </si>
  <si>
    <t>Посочва се информация за обслужваното население и фактурираните количества от новите обекти</t>
  </si>
  <si>
    <t>По проект при пълна натовареност на ПСОВ</t>
  </si>
  <si>
    <t>Месец и година на пускане в експлоатация</t>
  </si>
  <si>
    <t>Капацитет (м3/год.)</t>
  </si>
  <si>
    <t>Консумация на реагенти за обеззаразяване (кг)</t>
  </si>
  <si>
    <t>Консумация на коагуланти (кг)</t>
  </si>
  <si>
    <t>Консумация на флокуланти (кг)</t>
  </si>
  <si>
    <t>Приложение 1: Справка - обосновка за прогнозите за фактурирани количества</t>
  </si>
  <si>
    <t>Приложение 2: Справка - обосновка за бъдещи обекти по ВиК мрежата за периода на бизнес плана, и техния ефект върху фактураните количества</t>
  </si>
  <si>
    <t>Приложение 3: Справка - обосновка за единични цени за ремонт и подмяна на ВиК мрежи</t>
  </si>
  <si>
    <t>Приложение 4: Справка - обосновка за отчетна стойност на Дълготрайни активи към 31.12.2015 г.</t>
  </si>
  <si>
    <t>Приложение 5: Справка - обосновка за прогнозни бъдещи разходи за нови обекти и/или дейности</t>
  </si>
  <si>
    <t>Приложение 6: Справка - обосновка за съществуващи и бъдещи ПСОВ в експлоатация</t>
  </si>
  <si>
    <t>ОТЧЕТНА стойност  на нетекущите активи в баланса на дружеството, описани с протокол на МРРБ във връзка с разпоредбите на §9 ал.1 от ЗИД на ЗВ                                                                                                                 (активи, които предстои да бъдат отписани от счетоводния баланс на дружеството)</t>
  </si>
  <si>
    <t>ОТЧЕТНА стойност на нетекущите активи,  намиращи се в обособената територия, които не са включени в баланса на дружествата, описани с протокол на МРРБ във връзка с разпоредбите на §9 ал.2 от ЗИД на ЗВ                                           (активи, изградени с финансиране от ЕС, държавен и/или общински бюджет)</t>
  </si>
  <si>
    <t>ВиКО</t>
  </si>
  <si>
    <t>Присъединяван ВиКО</t>
  </si>
  <si>
    <t>Основен ВиКО</t>
  </si>
  <si>
    <t>Окрупнен ВиКО</t>
  </si>
  <si>
    <t xml:space="preserve">ОБЩО </t>
  </si>
  <si>
    <t>Общо</t>
  </si>
  <si>
    <r>
      <t xml:space="preserve">Фактурирано потребление на население </t>
    </r>
    <r>
      <rPr>
        <b/>
        <sz val="14"/>
        <color theme="1"/>
        <rFont val="Times New Roman"/>
        <family val="1"/>
        <charset val="204"/>
      </rPr>
      <t>л/ж/д</t>
    </r>
  </si>
  <si>
    <r>
      <t xml:space="preserve">Фактурирано потребление на битови потребители </t>
    </r>
    <r>
      <rPr>
        <b/>
        <sz val="14"/>
        <color theme="1"/>
        <rFont val="Times New Roman"/>
        <family val="1"/>
        <charset val="204"/>
      </rPr>
      <t>м3/мес.</t>
    </r>
  </si>
  <si>
    <r>
      <t xml:space="preserve">Фактурирано потребление на обществени и търговски потребители </t>
    </r>
    <r>
      <rPr>
        <b/>
        <sz val="14"/>
        <color theme="1"/>
        <rFont val="Times New Roman"/>
        <family val="1"/>
        <charset val="204"/>
      </rPr>
      <t>м3/мес.</t>
    </r>
  </si>
  <si>
    <r>
      <t xml:space="preserve">Фактурирано потребление на стопански потребители </t>
    </r>
    <r>
      <rPr>
        <b/>
        <sz val="14"/>
        <color theme="1"/>
        <rFont val="Times New Roman"/>
        <family val="1"/>
        <charset val="204"/>
      </rPr>
      <t>м3/мес.</t>
    </r>
  </si>
  <si>
    <r>
      <t xml:space="preserve">Ефект от намаление на търговски загуби </t>
    </r>
    <r>
      <rPr>
        <b/>
        <sz val="14"/>
        <color theme="1"/>
        <rFont val="Times New Roman"/>
        <family val="1"/>
        <charset val="204"/>
      </rPr>
      <t>м3/мес.</t>
    </r>
  </si>
  <si>
    <t>Габрово</t>
  </si>
  <si>
    <t>ПСОВ Устието</t>
  </si>
  <si>
    <t>третично</t>
  </si>
  <si>
    <t>Трявна</t>
  </si>
  <si>
    <t>ПСОВ Трявна</t>
  </si>
  <si>
    <t>Община Трявна  - ПСОВ Трявна  предадена на 30.09.2015г.</t>
  </si>
  <si>
    <t>Канална станция за отпадни води</t>
  </si>
  <si>
    <t>2019 г.</t>
  </si>
  <si>
    <t>Преценка на база съществуващи мощности</t>
  </si>
  <si>
    <t>Изградена и предстояща за стопанисване от ВиК ООД Габрово</t>
  </si>
  <si>
    <t>нерегулираната дейност не влиза в Справка № 11</t>
  </si>
  <si>
    <t>52.13</t>
  </si>
  <si>
    <t>114.42</t>
  </si>
  <si>
    <t>2/54м</t>
  </si>
  <si>
    <t>1/11м</t>
  </si>
  <si>
    <t>1/30м</t>
  </si>
  <si>
    <t>Севлиево</t>
  </si>
  <si>
    <t>01.2010 г.</t>
  </si>
  <si>
    <t>гр.Севлиево</t>
  </si>
  <si>
    <t>механично,биологично</t>
  </si>
  <si>
    <t>гр. Габрово</t>
  </si>
  <si>
    <t>гр. Трявна</t>
  </si>
  <si>
    <t>23.6.2015 г.</t>
  </si>
  <si>
    <t>27.5.2015 г.</t>
  </si>
  <si>
    <t>ПСОВ Севлиево</t>
  </si>
  <si>
    <t>ПСПВ КИСЕЛЧОВА МОГИЛА</t>
  </si>
  <si>
    <t>Реновирана ПСПВ</t>
  </si>
  <si>
    <t>Количествени сметки за необ. количества за експлоатация на станцията</t>
  </si>
  <si>
    <t>2015 г.</t>
  </si>
  <si>
    <t>ПСПВ</t>
  </si>
  <si>
    <t>КПС</t>
  </si>
  <si>
    <t>15.10.2015 г.</t>
  </si>
  <si>
    <t>17,3 кВтч</t>
  </si>
  <si>
    <t xml:space="preserve">Община Дряново - Допълнително водоснабдяване на село Радовци, водоем и хлораторна станция
</t>
  </si>
  <si>
    <t>Община Габрово - ВиК системи и съоръжения</t>
  </si>
  <si>
    <t>Община Дряново - ВиК системи и съоръжения</t>
  </si>
  <si>
    <t>Община Трявна - ВиК системи и съоръжения</t>
  </si>
  <si>
    <t>12 000 ЕЖ, Qср.дн=2787 м3/д</t>
  </si>
  <si>
    <t>99780 ЕЖ, Qср.дн=18 505 м3/д</t>
  </si>
  <si>
    <t xml:space="preserve">Забележка: </t>
  </si>
  <si>
    <t>съществуваща</t>
  </si>
  <si>
    <t>реконструирана и пусната в експлоатация 2015 г.</t>
  </si>
  <si>
    <t>Дата 09.07.2018 г.</t>
  </si>
  <si>
    <t>инж. Стефка Христова - н-к "ПТО"</t>
  </si>
  <si>
    <t>инж. Владимир Василев</t>
  </si>
  <si>
    <t>"ВиК" ООД - Габрово</t>
  </si>
  <si>
    <t xml:space="preserve">Дата: 09.07.2018 г. </t>
  </si>
  <si>
    <t>Дата: 09.07.2018 г.</t>
  </si>
  <si>
    <t>Теодора Вълчева - оперативен счетоводител</t>
  </si>
  <si>
    <t>ПСОВ гр. Габрово</t>
  </si>
  <si>
    <t>ПСОВ гр. Трявна</t>
  </si>
  <si>
    <t xml:space="preserve">Реновирана  ПСОВ гр.Трявна </t>
  </si>
  <si>
    <t xml:space="preserve">Реновирана ПСОВ гр. Габрово </t>
  </si>
  <si>
    <t>Количествени сметки за необх. количества за експлоатация на станцията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</si>
</sst>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Arial"/>
      <family val="2"/>
    </font>
    <font>
      <b/>
      <sz val="10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0"/>
      <name val="Times New Roman"/>
      <family val="1"/>
    </font>
    <font>
      <sz val="10"/>
      <name val="Arial"/>
      <family val="2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color theme="1"/>
      <name val="Calibri"/>
      <family val="2"/>
      <charset val="204"/>
    </font>
    <font>
      <i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name val="Hebar"/>
      <family val="2"/>
      <charset val="204"/>
    </font>
    <font>
      <sz val="11"/>
      <color indexed="8"/>
      <name val="Calibri"/>
      <family val="2"/>
      <charset val="204"/>
    </font>
    <font>
      <i/>
      <sz val="10"/>
      <name val="Times New Roman"/>
      <family val="1"/>
      <charset val="204"/>
    </font>
    <font>
      <b/>
      <u/>
      <sz val="10"/>
      <name val="Times New Roman"/>
      <family val="1"/>
      <charset val="204"/>
    </font>
    <font>
      <b/>
      <sz val="10"/>
      <color rgb="FFFF0066"/>
      <name val="Times New Roman"/>
      <family val="1"/>
      <charset val="204"/>
    </font>
    <font>
      <b/>
      <u/>
      <sz val="10"/>
      <color theme="3"/>
      <name val="Times New Roman"/>
      <family val="1"/>
      <charset val="204"/>
    </font>
    <font>
      <b/>
      <sz val="10"/>
      <color theme="3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4"/>
      <color rgb="FFFF0000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lightGray">
        <bgColor theme="0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</patternFill>
    </fill>
    <fill>
      <patternFill patternType="solid">
        <fgColor rgb="FFFFFF00"/>
        <bgColor indexed="64"/>
      </patternFill>
    </fill>
  </fills>
  <borders count="67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">
    <xf numFmtId="0" fontId="0" fillId="0" borderId="0"/>
    <xf numFmtId="0" fontId="4" fillId="0" borderId="0"/>
    <xf numFmtId="0" fontId="8" fillId="0" borderId="0"/>
    <xf numFmtId="1" fontId="18" fillId="8" borderId="0">
      <alignment horizontal="center" vertical="center" wrapText="1"/>
    </xf>
    <xf numFmtId="0" fontId="19" fillId="0" borderId="0"/>
    <xf numFmtId="3" fontId="18" fillId="0" borderId="0">
      <alignment horizontal="right" vertical="center" wrapText="1"/>
      <protection locked="0"/>
    </xf>
  </cellStyleXfs>
  <cellXfs count="379">
    <xf numFmtId="0" fontId="0" fillId="0" borderId="0" xfId="0"/>
    <xf numFmtId="0" fontId="2" fillId="2" borderId="2" xfId="0" applyFont="1" applyFill="1" applyBorder="1" applyAlignment="1">
      <alignment horizontal="center" vertical="center" wrapText="1"/>
    </xf>
    <xf numFmtId="0" fontId="2" fillId="4" borderId="0" xfId="0" applyFont="1" applyFill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4" borderId="0" xfId="0" applyFont="1" applyFill="1" applyBorder="1" applyAlignment="1">
      <alignment horizontal="center" vertical="center" wrapText="1"/>
    </xf>
    <xf numFmtId="0" fontId="1" fillId="5" borderId="11" xfId="0" applyFont="1" applyFill="1" applyBorder="1" applyAlignment="1" applyProtection="1">
      <alignment horizontal="center" vertical="center" wrapText="1"/>
      <protection locked="0"/>
    </xf>
    <xf numFmtId="0" fontId="1" fillId="5" borderId="1" xfId="0" applyFont="1" applyFill="1" applyBorder="1" applyAlignment="1" applyProtection="1">
      <alignment horizontal="center" vertical="center" wrapText="1"/>
      <protection locked="0"/>
    </xf>
    <xf numFmtId="0" fontId="1" fillId="5" borderId="2" xfId="0" applyFont="1" applyFill="1" applyBorder="1" applyAlignment="1" applyProtection="1">
      <alignment horizontal="center" vertical="center" wrapText="1"/>
      <protection locked="0"/>
    </xf>
    <xf numFmtId="0" fontId="2" fillId="4" borderId="2" xfId="0" applyFont="1" applyFill="1" applyBorder="1" applyAlignment="1">
      <alignment vertical="center" wrapText="1"/>
    </xf>
    <xf numFmtId="0" fontId="1" fillId="5" borderId="5" xfId="0" applyFont="1" applyFill="1" applyBorder="1" applyAlignment="1" applyProtection="1">
      <alignment horizontal="center" vertical="center" wrapText="1"/>
      <protection locked="0"/>
    </xf>
    <xf numFmtId="0" fontId="1" fillId="5" borderId="16" xfId="0" applyFont="1" applyFill="1" applyBorder="1" applyAlignment="1" applyProtection="1">
      <alignment horizontal="center" vertical="center" wrapText="1"/>
      <protection locked="0"/>
    </xf>
    <xf numFmtId="0" fontId="1" fillId="5" borderId="6" xfId="0" applyFont="1" applyFill="1" applyBorder="1" applyAlignment="1" applyProtection="1">
      <alignment horizontal="center" vertical="center" wrapText="1"/>
      <protection locked="0"/>
    </xf>
    <xf numFmtId="0" fontId="1" fillId="5" borderId="17" xfId="0" applyFont="1" applyFill="1" applyBorder="1" applyAlignment="1" applyProtection="1">
      <alignment horizontal="center" vertical="center" wrapText="1"/>
      <protection locked="0"/>
    </xf>
    <xf numFmtId="0" fontId="1" fillId="5" borderId="7" xfId="0" applyFont="1" applyFill="1" applyBorder="1" applyAlignment="1" applyProtection="1">
      <alignment horizontal="center" vertical="center" wrapText="1"/>
      <protection locked="0"/>
    </xf>
    <xf numFmtId="0" fontId="2" fillId="4" borderId="0" xfId="0" applyFont="1" applyFill="1" applyBorder="1" applyAlignment="1">
      <alignment horizontal="center" vertical="center" wrapText="1"/>
    </xf>
    <xf numFmtId="0" fontId="1" fillId="4" borderId="0" xfId="0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center" vertical="center"/>
    </xf>
    <xf numFmtId="0" fontId="2" fillId="4" borderId="42" xfId="0" applyFont="1" applyFill="1" applyBorder="1" applyAlignment="1">
      <alignment horizontal="center" vertical="center" wrapText="1"/>
    </xf>
    <xf numFmtId="0" fontId="2" fillId="4" borderId="0" xfId="0" applyFont="1" applyFill="1" applyBorder="1"/>
    <xf numFmtId="0" fontId="2" fillId="4" borderId="2" xfId="0" applyFont="1" applyFill="1" applyBorder="1"/>
    <xf numFmtId="49" fontId="12" fillId="4" borderId="0" xfId="2" applyNumberFormat="1" applyFont="1" applyFill="1" applyBorder="1" applyAlignment="1" applyProtection="1">
      <alignment horizontal="left" vertical="center"/>
    </xf>
    <xf numFmtId="0" fontId="3" fillId="4" borderId="0" xfId="0" applyFont="1" applyFill="1" applyBorder="1"/>
    <xf numFmtId="0" fontId="2" fillId="4" borderId="0" xfId="0" applyFont="1" applyFill="1" applyBorder="1" applyAlignment="1">
      <alignment horizontal="center"/>
    </xf>
    <xf numFmtId="0" fontId="2" fillId="4" borderId="15" xfId="0" applyFont="1" applyFill="1" applyBorder="1"/>
    <xf numFmtId="0" fontId="2" fillId="4" borderId="0" xfId="0" applyFont="1" applyFill="1" applyBorder="1" applyAlignment="1">
      <alignment vertical="center"/>
    </xf>
    <xf numFmtId="0" fontId="3" fillId="4" borderId="0" xfId="0" applyFont="1" applyFill="1" applyBorder="1" applyAlignment="1">
      <alignment vertical="center"/>
    </xf>
    <xf numFmtId="0" fontId="2" fillId="4" borderId="5" xfId="0" applyFont="1" applyFill="1" applyBorder="1" applyAlignment="1">
      <alignment vertical="center"/>
    </xf>
    <xf numFmtId="0" fontId="2" fillId="4" borderId="15" xfId="0" applyFont="1" applyFill="1" applyBorder="1" applyAlignment="1">
      <alignment vertical="center"/>
    </xf>
    <xf numFmtId="0" fontId="2" fillId="4" borderId="12" xfId="0" applyFont="1" applyFill="1" applyBorder="1" applyAlignment="1">
      <alignment vertical="center"/>
    </xf>
    <xf numFmtId="0" fontId="2" fillId="2" borderId="14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4" borderId="31" xfId="0" applyFont="1" applyFill="1" applyBorder="1" applyAlignment="1">
      <alignment vertical="center"/>
    </xf>
    <xf numFmtId="0" fontId="2" fillId="4" borderId="6" xfId="0" applyFont="1" applyFill="1" applyBorder="1" applyAlignment="1">
      <alignment vertical="center"/>
    </xf>
    <xf numFmtId="0" fontId="2" fillId="4" borderId="32" xfId="0" applyFont="1" applyFill="1" applyBorder="1" applyAlignment="1">
      <alignment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2" fillId="4" borderId="16" xfId="0" applyFont="1" applyFill="1" applyBorder="1" applyAlignment="1">
      <alignment vertical="center"/>
    </xf>
    <xf numFmtId="0" fontId="1" fillId="5" borderId="14" xfId="0" applyFont="1" applyFill="1" applyBorder="1" applyAlignment="1" applyProtection="1">
      <alignment horizontal="center" vertical="center" wrapText="1"/>
      <protection locked="0"/>
    </xf>
    <xf numFmtId="0" fontId="1" fillId="5" borderId="15" xfId="0" applyFont="1" applyFill="1" applyBorder="1" applyAlignment="1" applyProtection="1">
      <alignment horizontal="center" vertical="center" wrapText="1"/>
      <protection locked="0"/>
    </xf>
    <xf numFmtId="0" fontId="2" fillId="2" borderId="30" xfId="0" applyFont="1" applyFill="1" applyBorder="1" applyAlignment="1">
      <alignment horizontal="center" vertical="center" wrapText="1"/>
    </xf>
    <xf numFmtId="0" fontId="1" fillId="5" borderId="32" xfId="0" applyFont="1" applyFill="1" applyBorder="1" applyAlignment="1" applyProtection="1">
      <alignment horizontal="center" vertical="center" wrapText="1"/>
      <protection locked="0"/>
    </xf>
    <xf numFmtId="0" fontId="2" fillId="2" borderId="41" xfId="0" applyFont="1" applyFill="1" applyBorder="1" applyAlignment="1">
      <alignment horizontal="center" vertical="center" wrapText="1"/>
    </xf>
    <xf numFmtId="0" fontId="1" fillId="5" borderId="25" xfId="0" applyFont="1" applyFill="1" applyBorder="1" applyAlignment="1" applyProtection="1">
      <alignment horizontal="center" vertical="center" wrapText="1"/>
      <protection locked="0"/>
    </xf>
    <xf numFmtId="0" fontId="2" fillId="2" borderId="22" xfId="0" applyFont="1" applyFill="1" applyBorder="1" applyAlignment="1">
      <alignment horizontal="center" vertical="center" wrapText="1"/>
    </xf>
    <xf numFmtId="0" fontId="1" fillId="5" borderId="10" xfId="0" applyFont="1" applyFill="1" applyBorder="1" applyAlignment="1" applyProtection="1">
      <alignment horizontal="center" vertical="center" wrapText="1"/>
      <protection locked="0"/>
    </xf>
    <xf numFmtId="0" fontId="1" fillId="5" borderId="4" xfId="0" applyFont="1" applyFill="1" applyBorder="1" applyAlignment="1" applyProtection="1">
      <alignment horizontal="center" vertical="center" wrapText="1"/>
      <protection locked="0"/>
    </xf>
    <xf numFmtId="0" fontId="1" fillId="5" borderId="13" xfId="0" applyFont="1" applyFill="1" applyBorder="1" applyAlignment="1" applyProtection="1">
      <alignment horizontal="center" vertical="center" wrapText="1"/>
      <protection locked="0"/>
    </xf>
    <xf numFmtId="0" fontId="2" fillId="2" borderId="25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center" vertical="center" wrapText="1"/>
    </xf>
    <xf numFmtId="0" fontId="2" fillId="4" borderId="0" xfId="0" applyFont="1" applyFill="1"/>
    <xf numFmtId="0" fontId="3" fillId="4" borderId="0" xfId="0" applyFont="1" applyFill="1" applyBorder="1" applyAlignment="1">
      <alignment horizontal="center" vertical="center"/>
    </xf>
    <xf numFmtId="0" fontId="2" fillId="4" borderId="0" xfId="0" applyFont="1" applyFill="1" applyAlignment="1">
      <alignment vertical="center"/>
    </xf>
    <xf numFmtId="0" fontId="9" fillId="2" borderId="2" xfId="1" applyFont="1" applyFill="1" applyBorder="1" applyAlignment="1" applyProtection="1">
      <alignment horizontal="left" vertical="center" wrapText="1"/>
    </xf>
    <xf numFmtId="0" fontId="9" fillId="4" borderId="2" xfId="1" applyFont="1" applyFill="1" applyBorder="1" applyAlignment="1" applyProtection="1">
      <alignment horizontal="left" vertical="center" wrapText="1"/>
    </xf>
    <xf numFmtId="0" fontId="10" fillId="4" borderId="2" xfId="1" applyFont="1" applyFill="1" applyBorder="1" applyAlignment="1" applyProtection="1">
      <alignment horizontal="left" vertical="center" wrapText="1"/>
    </xf>
    <xf numFmtId="0" fontId="2" fillId="4" borderId="0" xfId="0" applyFont="1" applyFill="1" applyAlignment="1">
      <alignment horizontal="center"/>
    </xf>
    <xf numFmtId="0" fontId="2" fillId="7" borderId="2" xfId="0" applyFont="1" applyFill="1" applyBorder="1"/>
    <xf numFmtId="0" fontId="3" fillId="4" borderId="2" xfId="0" applyFont="1" applyFill="1" applyBorder="1"/>
    <xf numFmtId="0" fontId="3" fillId="4" borderId="0" xfId="0" applyFont="1" applyFill="1"/>
    <xf numFmtId="0" fontId="2" fillId="7" borderId="2" xfId="0" applyFont="1" applyFill="1" applyBorder="1" applyAlignment="1">
      <alignment horizontal="center"/>
    </xf>
    <xf numFmtId="0" fontId="2" fillId="4" borderId="0" xfId="0" applyFont="1" applyFill="1" applyBorder="1" applyAlignment="1">
      <alignment horizontal="left" vertical="center" wrapText="1"/>
    </xf>
    <xf numFmtId="0" fontId="2" fillId="4" borderId="0" xfId="0" applyFont="1" applyFill="1" applyAlignment="1">
      <alignment horizontal="left"/>
    </xf>
    <xf numFmtId="0" fontId="3" fillId="4" borderId="0" xfId="0" applyFont="1" applyFill="1" applyBorder="1" applyAlignment="1">
      <alignment horizontal="left" vertical="center"/>
    </xf>
    <xf numFmtId="0" fontId="2" fillId="4" borderId="42" xfId="0" applyFont="1" applyFill="1" applyBorder="1" applyAlignment="1">
      <alignment horizontal="left" vertical="center" wrapText="1"/>
    </xf>
    <xf numFmtId="0" fontId="2" fillId="4" borderId="0" xfId="0" applyFont="1" applyFill="1" applyAlignment="1">
      <alignment horizontal="center" vertical="center"/>
    </xf>
    <xf numFmtId="0" fontId="11" fillId="4" borderId="0" xfId="0" applyFont="1" applyFill="1" applyAlignment="1" applyProtection="1">
      <alignment horizontal="center"/>
      <protection locked="0"/>
    </xf>
    <xf numFmtId="0" fontId="1" fillId="4" borderId="0" xfId="0" applyFont="1" applyFill="1" applyProtection="1">
      <protection locked="0"/>
    </xf>
    <xf numFmtId="0" fontId="1" fillId="4" borderId="0" xfId="0" applyFont="1" applyFill="1" applyAlignment="1" applyProtection="1">
      <alignment horizontal="center"/>
      <protection locked="0"/>
    </xf>
    <xf numFmtId="0" fontId="11" fillId="4" borderId="46" xfId="0" applyFont="1" applyFill="1" applyBorder="1" applyAlignment="1" applyProtection="1">
      <alignment horizontal="center"/>
      <protection locked="0"/>
    </xf>
    <xf numFmtId="49" fontId="11" fillId="4" borderId="52" xfId="4" applyNumberFormat="1" applyFont="1" applyFill="1" applyBorder="1" applyAlignment="1">
      <alignment horizontal="center"/>
    </xf>
    <xf numFmtId="49" fontId="1" fillId="4" borderId="38" xfId="4" applyNumberFormat="1" applyFont="1" applyFill="1" applyBorder="1"/>
    <xf numFmtId="49" fontId="11" fillId="4" borderId="38" xfId="4" applyNumberFormat="1" applyFont="1" applyFill="1" applyBorder="1" applyAlignment="1" applyProtection="1">
      <alignment horizontal="center" vertical="center" wrapText="1"/>
    </xf>
    <xf numFmtId="49" fontId="1" fillId="4" borderId="43" xfId="4" applyNumberFormat="1" applyFont="1" applyFill="1" applyBorder="1"/>
    <xf numFmtId="49" fontId="11" fillId="4" borderId="34" xfId="4" applyNumberFormat="1" applyFont="1" applyFill="1" applyBorder="1" applyAlignment="1" applyProtection="1">
      <alignment horizontal="center" vertical="center" wrapText="1"/>
    </xf>
    <xf numFmtId="49" fontId="1" fillId="4" borderId="50" xfId="4" applyNumberFormat="1" applyFont="1" applyFill="1" applyBorder="1"/>
    <xf numFmtId="49" fontId="17" fillId="4" borderId="34" xfId="4" applyNumberFormat="1" applyFont="1" applyFill="1" applyBorder="1" applyAlignment="1" applyProtection="1">
      <alignment horizontal="center" vertical="center" wrapText="1"/>
    </xf>
    <xf numFmtId="49" fontId="20" fillId="4" borderId="50" xfId="4" applyNumberFormat="1" applyFont="1" applyFill="1" applyBorder="1" applyAlignment="1">
      <alignment horizontal="left" indent="2"/>
    </xf>
    <xf numFmtId="49" fontId="1" fillId="4" borderId="50" xfId="4" applyNumberFormat="1" applyFont="1" applyFill="1" applyBorder="1" applyAlignment="1">
      <alignment horizontal="left" vertical="center"/>
    </xf>
    <xf numFmtId="49" fontId="1" fillId="4" borderId="50" xfId="4" applyNumberFormat="1" applyFont="1" applyFill="1" applyBorder="1" applyAlignment="1">
      <alignment vertical="center"/>
    </xf>
    <xf numFmtId="49" fontId="1" fillId="4" borderId="50" xfId="4" applyNumberFormat="1" applyFont="1" applyFill="1" applyBorder="1" applyAlignment="1">
      <alignment vertical="center" wrapText="1"/>
    </xf>
    <xf numFmtId="49" fontId="11" fillId="4" borderId="35" xfId="4" applyNumberFormat="1" applyFont="1" applyFill="1" applyBorder="1" applyAlignment="1" applyProtection="1">
      <alignment horizontal="center" vertical="center" wrapText="1"/>
    </xf>
    <xf numFmtId="49" fontId="1" fillId="4" borderId="53" xfId="4" applyNumberFormat="1" applyFont="1" applyFill="1" applyBorder="1" applyAlignment="1">
      <alignment vertical="center" wrapText="1"/>
    </xf>
    <xf numFmtId="0" fontId="11" fillId="4" borderId="0" xfId="0" applyFont="1" applyFill="1" applyAlignment="1" applyProtection="1">
      <alignment horizontal="center" vertical="center"/>
      <protection locked="0"/>
    </xf>
    <xf numFmtId="0" fontId="11" fillId="4" borderId="0" xfId="0" applyFont="1" applyFill="1" applyAlignment="1" applyProtection="1">
      <alignment vertical="center"/>
      <protection locked="0"/>
    </xf>
    <xf numFmtId="0" fontId="1" fillId="4" borderId="0" xfId="0" applyNumberFormat="1" applyFont="1" applyFill="1" applyProtection="1">
      <protection locked="0"/>
    </xf>
    <xf numFmtId="0" fontId="11" fillId="4" borderId="0" xfId="0" applyNumberFormat="1" applyFont="1" applyFill="1" applyAlignment="1" applyProtection="1">
      <alignment horizontal="right"/>
      <protection locked="0"/>
    </xf>
    <xf numFmtId="0" fontId="1" fillId="4" borderId="0" xfId="0" applyNumberFormat="1" applyFont="1" applyFill="1" applyAlignment="1" applyProtection="1">
      <protection locked="0"/>
    </xf>
    <xf numFmtId="0" fontId="1" fillId="4" borderId="0" xfId="4" applyFont="1" applyFill="1" applyAlignment="1" applyProtection="1">
      <alignment horizontal="center"/>
      <protection locked="0"/>
    </xf>
    <xf numFmtId="0" fontId="11" fillId="4" borderId="0" xfId="0" applyFont="1" applyFill="1" applyProtection="1">
      <protection locked="0"/>
    </xf>
    <xf numFmtId="0" fontId="1" fillId="4" borderId="0" xfId="0" applyFont="1" applyFill="1" applyAlignment="1" applyProtection="1">
      <alignment vertical="center"/>
      <protection locked="0"/>
    </xf>
    <xf numFmtId="49" fontId="1" fillId="4" borderId="0" xfId="0" applyNumberFormat="1" applyFont="1" applyFill="1" applyAlignment="1" applyProtection="1">
      <alignment horizontal="right"/>
      <protection locked="0"/>
    </xf>
    <xf numFmtId="0" fontId="21" fillId="4" borderId="0" xfId="0" applyFont="1" applyFill="1" applyAlignment="1" applyProtection="1">
      <alignment horizontal="left"/>
      <protection locked="0"/>
    </xf>
    <xf numFmtId="0" fontId="21" fillId="4" borderId="0" xfId="0" applyFont="1" applyFill="1" applyAlignment="1" applyProtection="1">
      <alignment horizontal="left" indent="1"/>
      <protection locked="0"/>
    </xf>
    <xf numFmtId="0" fontId="11" fillId="4" borderId="0" xfId="0" applyNumberFormat="1" applyFont="1" applyFill="1" applyAlignment="1" applyProtection="1">
      <protection locked="0"/>
    </xf>
    <xf numFmtId="0" fontId="17" fillId="4" borderId="0" xfId="0" applyFont="1" applyFill="1" applyAlignment="1" applyProtection="1">
      <alignment horizontal="left"/>
      <protection locked="0"/>
    </xf>
    <xf numFmtId="0" fontId="20" fillId="4" borderId="0" xfId="0" applyFont="1" applyFill="1" applyAlignment="1" applyProtection="1">
      <alignment horizontal="left" indent="1"/>
      <protection locked="0"/>
    </xf>
    <xf numFmtId="49" fontId="11" fillId="4" borderId="0" xfId="0" applyNumberFormat="1" applyFont="1" applyFill="1" applyAlignment="1" applyProtection="1">
      <alignment horizontal="right"/>
      <protection locked="0"/>
    </xf>
    <xf numFmtId="0" fontId="17" fillId="4" borderId="0" xfId="0" applyFont="1" applyFill="1" applyAlignment="1" applyProtection="1">
      <alignment horizontal="left" indent="1"/>
      <protection locked="0"/>
    </xf>
    <xf numFmtId="0" fontId="17" fillId="4" borderId="0" xfId="0" applyFont="1" applyFill="1" applyAlignment="1" applyProtection="1">
      <alignment horizontal="center"/>
      <protection locked="0"/>
    </xf>
    <xf numFmtId="1" fontId="11" fillId="2" borderId="27" xfId="3" applyFont="1" applyFill="1" applyBorder="1" applyAlignment="1">
      <alignment horizontal="center" vertical="center" wrapText="1"/>
    </xf>
    <xf numFmtId="1" fontId="11" fillId="2" borderId="29" xfId="3" applyFont="1" applyFill="1" applyBorder="1" applyAlignment="1">
      <alignment horizontal="center" vertical="center" wrapText="1"/>
    </xf>
    <xf numFmtId="4" fontId="11" fillId="2" borderId="51" xfId="0" applyNumberFormat="1" applyFont="1" applyFill="1" applyBorder="1" applyAlignment="1">
      <alignment horizontal="center" vertical="center" wrapText="1"/>
    </xf>
    <xf numFmtId="4" fontId="11" fillId="2" borderId="9" xfId="0" applyNumberFormat="1" applyFont="1" applyFill="1" applyBorder="1" applyAlignment="1">
      <alignment horizontal="center" vertical="center" wrapText="1"/>
    </xf>
    <xf numFmtId="4" fontId="11" fillId="2" borderId="45" xfId="0" applyNumberFormat="1" applyFont="1" applyFill="1" applyBorder="1" applyAlignment="1">
      <alignment horizontal="center" vertical="center" wrapText="1"/>
    </xf>
    <xf numFmtId="0" fontId="22" fillId="4" borderId="0" xfId="0" applyFont="1" applyFill="1" applyBorder="1" applyAlignment="1" applyProtection="1">
      <alignment horizontal="center"/>
      <protection locked="0"/>
    </xf>
    <xf numFmtId="0" fontId="11" fillId="4" borderId="0" xfId="0" applyFont="1" applyFill="1" applyBorder="1" applyAlignment="1" applyProtection="1">
      <alignment horizontal="center"/>
      <protection locked="0"/>
    </xf>
    <xf numFmtId="0" fontId="11" fillId="4" borderId="9" xfId="4" applyFont="1" applyFill="1" applyBorder="1" applyAlignment="1">
      <alignment horizontal="center"/>
    </xf>
    <xf numFmtId="0" fontId="11" fillId="4" borderId="9" xfId="4" applyFont="1" applyFill="1" applyBorder="1"/>
    <xf numFmtId="0" fontId="3" fillId="4" borderId="0" xfId="0" applyFont="1" applyFill="1" applyAlignment="1">
      <alignment horizontal="center"/>
    </xf>
    <xf numFmtId="0" fontId="3" fillId="4" borderId="47" xfId="0" applyFont="1" applyFill="1" applyBorder="1" applyAlignment="1">
      <alignment horizontal="center"/>
    </xf>
    <xf numFmtId="0" fontId="2" fillId="4" borderId="33" xfId="0" applyFont="1" applyFill="1" applyBorder="1"/>
    <xf numFmtId="0" fontId="3" fillId="4" borderId="44" xfId="0" applyFont="1" applyFill="1" applyBorder="1" applyAlignment="1">
      <alignment horizontal="center"/>
    </xf>
    <xf numFmtId="0" fontId="2" fillId="4" borderId="34" xfId="0" applyFont="1" applyFill="1" applyBorder="1"/>
    <xf numFmtId="0" fontId="3" fillId="4" borderId="24" xfId="0" applyFont="1" applyFill="1" applyBorder="1" applyAlignment="1">
      <alignment horizontal="center"/>
    </xf>
    <xf numFmtId="0" fontId="2" fillId="4" borderId="35" xfId="0" applyFont="1" applyFill="1" applyBorder="1"/>
    <xf numFmtId="0" fontId="3" fillId="4" borderId="0" xfId="0" applyFont="1" applyFill="1" applyBorder="1" applyAlignment="1">
      <alignment horizontal="center"/>
    </xf>
    <xf numFmtId="0" fontId="3" fillId="4" borderId="33" xfId="0" applyFont="1" applyFill="1" applyBorder="1" applyAlignment="1">
      <alignment horizontal="left"/>
    </xf>
    <xf numFmtId="0" fontId="3" fillId="4" borderId="24" xfId="0" applyFont="1" applyFill="1" applyBorder="1" applyAlignment="1">
      <alignment horizontal="left"/>
    </xf>
    <xf numFmtId="0" fontId="23" fillId="4" borderId="0" xfId="0" applyFont="1" applyFill="1" applyBorder="1"/>
    <xf numFmtId="0" fontId="24" fillId="4" borderId="0" xfId="0" applyFont="1" applyFill="1" applyBorder="1"/>
    <xf numFmtId="0" fontId="2" fillId="4" borderId="0" xfId="0" applyFont="1" applyFill="1" applyBorder="1" applyAlignment="1"/>
    <xf numFmtId="0" fontId="3" fillId="4" borderId="49" xfId="0" applyFont="1" applyFill="1" applyBorder="1"/>
    <xf numFmtId="0" fontId="3" fillId="4" borderId="27" xfId="0" applyFont="1" applyFill="1" applyBorder="1" applyAlignment="1">
      <alignment horizontal="center"/>
    </xf>
    <xf numFmtId="0" fontId="3" fillId="4" borderId="36" xfId="0" applyFont="1" applyFill="1" applyBorder="1"/>
    <xf numFmtId="0" fontId="3" fillId="4" borderId="26" xfId="0" applyFont="1" applyFill="1" applyBorder="1" applyAlignment="1">
      <alignment horizontal="center"/>
    </xf>
    <xf numFmtId="0" fontId="2" fillId="4" borderId="31" xfId="0" applyFont="1" applyFill="1" applyBorder="1"/>
    <xf numFmtId="0" fontId="3" fillId="4" borderId="13" xfId="0" applyFont="1" applyFill="1" applyBorder="1" applyAlignment="1">
      <alignment horizontal="center"/>
    </xf>
    <xf numFmtId="0" fontId="20" fillId="4" borderId="0" xfId="0" applyNumberFormat="1" applyFont="1" applyFill="1" applyAlignment="1" applyProtection="1">
      <alignment horizontal="center"/>
      <protection locked="0"/>
    </xf>
    <xf numFmtId="0" fontId="1" fillId="7" borderId="2" xfId="0" applyFont="1" applyFill="1" applyBorder="1" applyAlignment="1" applyProtection="1">
      <alignment horizontal="center" vertical="center" wrapText="1"/>
      <protection locked="0"/>
    </xf>
    <xf numFmtId="0" fontId="15" fillId="4" borderId="0" xfId="0" applyFont="1" applyFill="1" applyAlignment="1">
      <alignment vertical="center"/>
    </xf>
    <xf numFmtId="0" fontId="25" fillId="4" borderId="0" xfId="0" applyFont="1" applyFill="1" applyAlignment="1">
      <alignment vertical="center"/>
    </xf>
    <xf numFmtId="0" fontId="25" fillId="7" borderId="51" xfId="0" applyFont="1" applyFill="1" applyBorder="1" applyAlignment="1">
      <alignment vertical="center"/>
    </xf>
    <xf numFmtId="0" fontId="2" fillId="7" borderId="49" xfId="0" applyFont="1" applyFill="1" applyBorder="1" applyAlignment="1">
      <alignment vertical="center"/>
    </xf>
    <xf numFmtId="0" fontId="2" fillId="7" borderId="54" xfId="0" applyFont="1" applyFill="1" applyBorder="1" applyAlignment="1">
      <alignment vertical="center"/>
    </xf>
    <xf numFmtId="0" fontId="25" fillId="7" borderId="51" xfId="0" applyFont="1" applyFill="1" applyBorder="1" applyAlignment="1">
      <alignment horizontal="left" vertical="center"/>
    </xf>
    <xf numFmtId="0" fontId="25" fillId="4" borderId="0" xfId="0" applyFont="1" applyFill="1" applyBorder="1" applyAlignment="1">
      <alignment vertical="center"/>
    </xf>
    <xf numFmtId="0" fontId="25" fillId="7" borderId="49" xfId="0" applyFont="1" applyFill="1" applyBorder="1" applyAlignment="1">
      <alignment vertical="center"/>
    </xf>
    <xf numFmtId="49" fontId="12" fillId="6" borderId="0" xfId="2" applyNumberFormat="1" applyFont="1" applyFill="1" applyBorder="1" applyAlignment="1" applyProtection="1">
      <alignment horizontal="left" vertical="center"/>
    </xf>
    <xf numFmtId="3" fontId="12" fillId="6" borderId="0" xfId="2" applyNumberFormat="1" applyFont="1" applyFill="1" applyBorder="1" applyAlignment="1">
      <alignment horizontal="left" vertical="center"/>
    </xf>
    <xf numFmtId="0" fontId="25" fillId="7" borderId="51" xfId="0" applyFont="1" applyFill="1" applyBorder="1"/>
    <xf numFmtId="0" fontId="2" fillId="7" borderId="49" xfId="0" applyFont="1" applyFill="1" applyBorder="1"/>
    <xf numFmtId="0" fontId="2" fillId="7" borderId="54" xfId="0" applyFont="1" applyFill="1" applyBorder="1"/>
    <xf numFmtId="0" fontId="16" fillId="7" borderId="51" xfId="0" applyFont="1" applyFill="1" applyBorder="1" applyAlignment="1">
      <alignment vertical="center"/>
    </xf>
    <xf numFmtId="0" fontId="13" fillId="7" borderId="51" xfId="0" applyFont="1" applyFill="1" applyBorder="1" applyAlignment="1" applyProtection="1">
      <alignment horizontal="left"/>
      <protection locked="0"/>
    </xf>
    <xf numFmtId="0" fontId="2" fillId="2" borderId="8" xfId="0" applyFont="1" applyFill="1" applyBorder="1" applyAlignment="1">
      <alignment horizontal="center" vertical="center" wrapText="1"/>
    </xf>
    <xf numFmtId="0" fontId="11" fillId="7" borderId="49" xfId="0" applyFont="1" applyFill="1" applyBorder="1" applyAlignment="1" applyProtection="1">
      <alignment horizontal="center"/>
      <protection locked="0"/>
    </xf>
    <xf numFmtId="0" fontId="7" fillId="4" borderId="0" xfId="0" applyFont="1" applyFill="1" applyBorder="1" applyAlignment="1">
      <alignment horizontal="right" vertical="center"/>
    </xf>
    <xf numFmtId="0" fontId="1" fillId="4" borderId="0" xfId="0" applyFont="1" applyFill="1" applyBorder="1" applyAlignment="1">
      <alignment horizontal="right" vertical="center"/>
    </xf>
    <xf numFmtId="0" fontId="2" fillId="4" borderId="0" xfId="0" applyFont="1" applyFill="1" applyBorder="1" applyAlignment="1">
      <alignment horizontal="left" vertical="center" wrapText="1"/>
    </xf>
    <xf numFmtId="0" fontId="3" fillId="4" borderId="51" xfId="0" applyFont="1" applyFill="1" applyBorder="1" applyAlignment="1">
      <alignment horizontal="center"/>
    </xf>
    <xf numFmtId="3" fontId="11" fillId="5" borderId="4" xfId="0" applyNumberFormat="1" applyFont="1" applyFill="1" applyBorder="1" applyAlignment="1" applyProtection="1">
      <alignment horizontal="center" vertical="center" wrapText="1"/>
      <protection locked="0"/>
    </xf>
    <xf numFmtId="3" fontId="11" fillId="4" borderId="44" xfId="5" applyNumberFormat="1" applyFont="1" applyFill="1" applyBorder="1" applyAlignment="1" applyProtection="1">
      <alignment horizontal="center" vertical="center" wrapText="1"/>
    </xf>
    <xf numFmtId="3" fontId="1" fillId="4" borderId="44" xfId="5" applyNumberFormat="1" applyFont="1" applyFill="1" applyBorder="1" applyAlignment="1" applyProtection="1">
      <alignment horizontal="center" vertical="center" wrapText="1"/>
    </xf>
    <xf numFmtId="3" fontId="11" fillId="4" borderId="9" xfId="4" applyNumberFormat="1" applyFont="1" applyFill="1" applyBorder="1" applyAlignment="1">
      <alignment horizontal="center"/>
    </xf>
    <xf numFmtId="3" fontId="11" fillId="5" borderId="34" xfId="0" applyNumberFormat="1" applyFont="1" applyFill="1" applyBorder="1" applyAlignment="1" applyProtection="1">
      <alignment horizontal="center" vertical="center" wrapText="1"/>
      <protection locked="0"/>
    </xf>
    <xf numFmtId="3" fontId="3" fillId="4" borderId="9" xfId="0" applyNumberFormat="1" applyFont="1" applyFill="1" applyBorder="1" applyAlignment="1">
      <alignment horizontal="center"/>
    </xf>
    <xf numFmtId="3" fontId="5" fillId="4" borderId="0" xfId="0" applyNumberFormat="1" applyFont="1" applyFill="1" applyAlignment="1">
      <alignment horizontal="center"/>
    </xf>
    <xf numFmtId="3" fontId="6" fillId="4" borderId="0" xfId="0" applyNumberFormat="1" applyFont="1" applyFill="1" applyAlignment="1">
      <alignment horizontal="center"/>
    </xf>
    <xf numFmtId="3" fontId="2" fillId="4" borderId="0" xfId="0" applyNumberFormat="1" applyFont="1" applyFill="1"/>
    <xf numFmtId="3" fontId="11" fillId="4" borderId="34" xfId="5" applyNumberFormat="1" applyFont="1" applyFill="1" applyBorder="1" applyAlignment="1" applyProtection="1">
      <alignment horizontal="center" vertical="center" wrapText="1"/>
    </xf>
    <xf numFmtId="3" fontId="3" fillId="4" borderId="0" xfId="0" applyNumberFormat="1" applyFont="1" applyFill="1"/>
    <xf numFmtId="3" fontId="11" fillId="4" borderId="46" xfId="0" applyNumberFormat="1" applyFont="1" applyFill="1" applyBorder="1" applyAlignment="1" applyProtection="1">
      <alignment horizontal="center"/>
      <protection locked="0"/>
    </xf>
    <xf numFmtId="3" fontId="11" fillId="2" borderId="37" xfId="0" applyNumberFormat="1" applyFont="1" applyFill="1" applyBorder="1" applyAlignment="1">
      <alignment horizontal="center" vertical="center" wrapText="1"/>
    </xf>
    <xf numFmtId="3" fontId="2" fillId="4" borderId="0" xfId="0" applyNumberFormat="1" applyFont="1" applyFill="1" applyBorder="1" applyAlignment="1">
      <alignment horizontal="center"/>
    </xf>
    <xf numFmtId="3" fontId="11" fillId="2" borderId="9" xfId="0" applyNumberFormat="1" applyFont="1" applyFill="1" applyBorder="1" applyAlignment="1">
      <alignment horizontal="center" vertical="center" wrapText="1"/>
    </xf>
    <xf numFmtId="3" fontId="3" fillId="4" borderId="0" xfId="0" applyNumberFormat="1" applyFont="1" applyFill="1" applyBorder="1"/>
    <xf numFmtId="3" fontId="3" fillId="4" borderId="0" xfId="0" applyNumberFormat="1" applyFont="1" applyFill="1" applyBorder="1" applyAlignment="1">
      <alignment horizontal="center"/>
    </xf>
    <xf numFmtId="3" fontId="11" fillId="4" borderId="33" xfId="4" applyNumberFormat="1" applyFont="1" applyFill="1" applyBorder="1" applyAlignment="1">
      <alignment horizontal="center"/>
    </xf>
    <xf numFmtId="3" fontId="11" fillId="4" borderId="38" xfId="4" applyNumberFormat="1" applyFont="1" applyFill="1" applyBorder="1" applyAlignment="1">
      <alignment horizontal="center"/>
    </xf>
    <xf numFmtId="0" fontId="25" fillId="7" borderId="49" xfId="0" applyFont="1" applyFill="1" applyBorder="1" applyAlignment="1">
      <alignment horizontal="left" vertical="center"/>
    </xf>
    <xf numFmtId="3" fontId="11" fillId="4" borderId="4" xfId="0" applyNumberFormat="1" applyFont="1" applyFill="1" applyBorder="1" applyAlignment="1" applyProtection="1">
      <alignment horizontal="center" vertical="center" wrapText="1"/>
      <protection locked="0"/>
    </xf>
    <xf numFmtId="0" fontId="26" fillId="4" borderId="0" xfId="0" applyFont="1" applyFill="1" applyAlignment="1">
      <alignment horizontal="center" vertical="center" wrapText="1"/>
    </xf>
    <xf numFmtId="0" fontId="25" fillId="4" borderId="0" xfId="0" applyFont="1" applyFill="1" applyAlignment="1">
      <alignment horizontal="center" vertical="center" wrapText="1"/>
    </xf>
    <xf numFmtId="49" fontId="27" fillId="9" borderId="47" xfId="2" applyNumberFormat="1" applyFont="1" applyFill="1" applyBorder="1" applyAlignment="1" applyProtection="1">
      <alignment vertical="center"/>
      <protection locked="0"/>
    </xf>
    <xf numFmtId="49" fontId="27" fillId="9" borderId="48" xfId="2" applyNumberFormat="1" applyFont="1" applyFill="1" applyBorder="1" applyAlignment="1" applyProtection="1">
      <alignment vertical="center"/>
      <protection locked="0"/>
    </xf>
    <xf numFmtId="49" fontId="27" fillId="9" borderId="55" xfId="2" applyNumberFormat="1" applyFont="1" applyFill="1" applyBorder="1" applyAlignment="1" applyProtection="1">
      <alignment vertical="center"/>
      <protection locked="0"/>
    </xf>
    <xf numFmtId="0" fontId="26" fillId="9" borderId="42" xfId="0" applyFont="1" applyFill="1" applyBorder="1" applyAlignment="1">
      <alignment horizontal="center" vertical="center" wrapText="1"/>
    </xf>
    <xf numFmtId="0" fontId="26" fillId="7" borderId="54" xfId="0" applyFont="1" applyFill="1" applyBorder="1" applyAlignment="1">
      <alignment horizontal="center" vertical="center" wrapText="1"/>
    </xf>
    <xf numFmtId="0" fontId="25" fillId="4" borderId="0" xfId="0" applyFont="1" applyFill="1" applyAlignment="1">
      <alignment horizontal="center" vertical="center"/>
    </xf>
    <xf numFmtId="0" fontId="25" fillId="2" borderId="27" xfId="0" applyFont="1" applyFill="1" applyBorder="1" applyAlignment="1">
      <alignment horizontal="center" vertical="center" wrapText="1"/>
    </xf>
    <xf numFmtId="0" fontId="25" fillId="2" borderId="29" xfId="0" applyFont="1" applyFill="1" applyBorder="1" applyAlignment="1">
      <alignment horizontal="center" vertical="center" wrapText="1"/>
    </xf>
    <xf numFmtId="0" fontId="25" fillId="2" borderId="40" xfId="0" applyFont="1" applyFill="1" applyBorder="1" applyAlignment="1">
      <alignment horizontal="center" vertical="center" wrapText="1"/>
    </xf>
    <xf numFmtId="0" fontId="25" fillId="2" borderId="28" xfId="0" applyFont="1" applyFill="1" applyBorder="1" applyAlignment="1">
      <alignment horizontal="center" vertical="center" wrapText="1"/>
    </xf>
    <xf numFmtId="0" fontId="25" fillId="2" borderId="36" xfId="0" applyFont="1" applyFill="1" applyBorder="1" applyAlignment="1">
      <alignment horizontal="center" vertical="center" wrapText="1"/>
    </xf>
    <xf numFmtId="0" fontId="25" fillId="2" borderId="9" xfId="0" applyFont="1" applyFill="1" applyBorder="1" applyAlignment="1">
      <alignment horizontal="center" vertical="center" wrapText="1"/>
    </xf>
    <xf numFmtId="0" fontId="26" fillId="4" borderId="1" xfId="0" applyFont="1" applyFill="1" applyBorder="1" applyAlignment="1">
      <alignment horizontal="left" vertical="center" wrapText="1"/>
    </xf>
    <xf numFmtId="0" fontId="27" fillId="5" borderId="17" xfId="0" applyFont="1" applyFill="1" applyBorder="1" applyAlignment="1" applyProtection="1">
      <alignment horizontal="center" vertical="center" wrapText="1"/>
      <protection locked="0"/>
    </xf>
    <xf numFmtId="0" fontId="27" fillId="5" borderId="11" xfId="0" applyFont="1" applyFill="1" applyBorder="1" applyAlignment="1" applyProtection="1">
      <alignment horizontal="center" vertical="center" wrapText="1"/>
      <protection locked="0"/>
    </xf>
    <xf numFmtId="0" fontId="27" fillId="5" borderId="16" xfId="0" applyFont="1" applyFill="1" applyBorder="1" applyAlignment="1" applyProtection="1">
      <alignment horizontal="center" vertical="center" wrapText="1"/>
      <protection locked="0"/>
    </xf>
    <xf numFmtId="0" fontId="27" fillId="5" borderId="33" xfId="0" applyFont="1" applyFill="1" applyBorder="1" applyAlignment="1" applyProtection="1">
      <alignment horizontal="center" vertical="center" wrapText="1"/>
      <protection locked="0"/>
    </xf>
    <xf numFmtId="0" fontId="26" fillId="4" borderId="5" xfId="0" applyFont="1" applyFill="1" applyBorder="1" applyAlignment="1">
      <alignment horizontal="left" vertical="center" wrapText="1"/>
    </xf>
    <xf numFmtId="0" fontId="27" fillId="5" borderId="21" xfId="0" applyFont="1" applyFill="1" applyBorder="1" applyAlignment="1" applyProtection="1">
      <alignment horizontal="center" vertical="center" wrapText="1"/>
      <protection locked="0"/>
    </xf>
    <xf numFmtId="0" fontId="27" fillId="5" borderId="8" xfId="0" applyFont="1" applyFill="1" applyBorder="1" applyAlignment="1" applyProtection="1">
      <alignment horizontal="center" vertical="center" wrapText="1"/>
      <protection locked="0"/>
    </xf>
    <xf numFmtId="0" fontId="27" fillId="5" borderId="31" xfId="0" applyFont="1" applyFill="1" applyBorder="1" applyAlignment="1" applyProtection="1">
      <alignment horizontal="center" vertical="center" wrapText="1"/>
      <protection locked="0"/>
    </xf>
    <xf numFmtId="0" fontId="27" fillId="5" borderId="38" xfId="0" applyFont="1" applyFill="1" applyBorder="1" applyAlignment="1" applyProtection="1">
      <alignment horizontal="center" vertical="center" wrapText="1"/>
      <protection locked="0"/>
    </xf>
    <xf numFmtId="0" fontId="25" fillId="4" borderId="15" xfId="0" applyFont="1" applyFill="1" applyBorder="1" applyAlignment="1">
      <alignment horizontal="center" vertical="center" wrapText="1"/>
    </xf>
    <xf numFmtId="0" fontId="25" fillId="4" borderId="41" xfId="0" applyFont="1" applyFill="1" applyBorder="1" applyAlignment="1">
      <alignment horizontal="center" vertical="center" wrapText="1"/>
    </xf>
    <xf numFmtId="0" fontId="25" fillId="4" borderId="3" xfId="0" applyFont="1" applyFill="1" applyBorder="1" applyAlignment="1">
      <alignment horizontal="center" vertical="center" wrapText="1"/>
    </xf>
    <xf numFmtId="0" fontId="25" fillId="4" borderId="30" xfId="0" applyFont="1" applyFill="1" applyBorder="1" applyAlignment="1">
      <alignment horizontal="center" vertical="center" wrapText="1"/>
    </xf>
    <xf numFmtId="3" fontId="27" fillId="3" borderId="39" xfId="1" applyNumberFormat="1" applyFont="1" applyFill="1" applyBorder="1" applyAlignment="1" applyProtection="1">
      <alignment horizontal="center"/>
      <protection locked="0"/>
    </xf>
    <xf numFmtId="0" fontId="27" fillId="5" borderId="1" xfId="0" applyFont="1" applyFill="1" applyBorder="1" applyAlignment="1" applyProtection="1">
      <alignment horizontal="center" vertical="center" wrapText="1"/>
      <protection locked="0"/>
    </xf>
    <xf numFmtId="0" fontId="27" fillId="5" borderId="12" xfId="0" applyFont="1" applyFill="1" applyBorder="1" applyAlignment="1" applyProtection="1">
      <alignment horizontal="center" vertical="center" wrapText="1"/>
      <protection locked="0"/>
    </xf>
    <xf numFmtId="0" fontId="27" fillId="5" borderId="57" xfId="0" applyFont="1" applyFill="1" applyBorder="1" applyAlignment="1" applyProtection="1">
      <alignment horizontal="center" vertical="center" wrapText="1"/>
      <protection locked="0"/>
    </xf>
    <xf numFmtId="0" fontId="25" fillId="4" borderId="25" xfId="0" applyFont="1" applyFill="1" applyBorder="1" applyAlignment="1">
      <alignment horizontal="center" vertical="center" wrapText="1"/>
    </xf>
    <xf numFmtId="0" fontId="25" fillId="4" borderId="14" xfId="0" applyFont="1" applyFill="1" applyBorder="1" applyAlignment="1">
      <alignment horizontal="center" vertical="center" wrapText="1"/>
    </xf>
    <xf numFmtId="3" fontId="27" fillId="3" borderId="9" xfId="1" applyNumberFormat="1" applyFont="1" applyFill="1" applyBorder="1" applyAlignment="1" applyProtection="1">
      <alignment horizontal="center"/>
      <protection locked="0"/>
    </xf>
    <xf numFmtId="0" fontId="25" fillId="4" borderId="60" xfId="0" applyFont="1" applyFill="1" applyBorder="1" applyAlignment="1">
      <alignment vertical="center" wrapText="1"/>
    </xf>
    <xf numFmtId="0" fontId="25" fillId="4" borderId="63" xfId="0" applyFont="1" applyFill="1" applyBorder="1" applyAlignment="1">
      <alignment horizontal="center" vertical="center" wrapText="1"/>
    </xf>
    <xf numFmtId="0" fontId="25" fillId="4" borderId="61" xfId="0" applyFont="1" applyFill="1" applyBorder="1" applyAlignment="1">
      <alignment horizontal="center" vertical="center" wrapText="1"/>
    </xf>
    <xf numFmtId="3" fontId="27" fillId="3" borderId="62" xfId="1" applyNumberFormat="1" applyFont="1" applyFill="1" applyBorder="1" applyAlignment="1" applyProtection="1">
      <alignment horizontal="center"/>
      <protection locked="0"/>
    </xf>
    <xf numFmtId="0" fontId="26" fillId="4" borderId="12" xfId="0" applyFont="1" applyFill="1" applyBorder="1" applyAlignment="1">
      <alignment horizontal="left" vertical="center" wrapText="1"/>
    </xf>
    <xf numFmtId="0" fontId="27" fillId="5" borderId="7" xfId="0" applyFont="1" applyFill="1" applyBorder="1" applyAlignment="1" applyProtection="1">
      <alignment horizontal="center" vertical="center" wrapText="1"/>
      <protection locked="0"/>
    </xf>
    <xf numFmtId="0" fontId="27" fillId="5" borderId="2" xfId="0" applyFont="1" applyFill="1" applyBorder="1" applyAlignment="1" applyProtection="1">
      <alignment horizontal="center" vertical="center" wrapText="1"/>
      <protection locked="0"/>
    </xf>
    <xf numFmtId="0" fontId="27" fillId="5" borderId="6" xfId="0" applyFont="1" applyFill="1" applyBorder="1" applyAlignment="1" applyProtection="1">
      <alignment horizontal="center" vertical="center" wrapText="1"/>
      <protection locked="0"/>
    </xf>
    <xf numFmtId="0" fontId="27" fillId="5" borderId="34" xfId="0" applyFont="1" applyFill="1" applyBorder="1" applyAlignment="1" applyProtection="1">
      <alignment horizontal="center" vertical="center" wrapText="1"/>
      <protection locked="0"/>
    </xf>
    <xf numFmtId="0" fontId="25" fillId="4" borderId="7" xfId="0" applyFont="1" applyFill="1" applyBorder="1" applyAlignment="1">
      <alignment horizontal="center" vertical="center" wrapText="1"/>
    </xf>
    <xf numFmtId="0" fontId="25" fillId="4" borderId="2" xfId="0" applyFont="1" applyFill="1" applyBorder="1" applyAlignment="1">
      <alignment horizontal="center" vertical="center" wrapText="1"/>
    </xf>
    <xf numFmtId="0" fontId="25" fillId="4" borderId="6" xfId="0" applyFont="1" applyFill="1" applyBorder="1" applyAlignment="1">
      <alignment horizontal="center" vertical="center" wrapText="1"/>
    </xf>
    <xf numFmtId="3" fontId="27" fillId="3" borderId="34" xfId="1" applyNumberFormat="1" applyFont="1" applyFill="1" applyBorder="1" applyAlignment="1" applyProtection="1">
      <alignment horizontal="center"/>
      <protection locked="0"/>
    </xf>
    <xf numFmtId="0" fontId="26" fillId="4" borderId="5" xfId="0" applyFont="1" applyFill="1" applyBorder="1" applyAlignment="1">
      <alignment horizontal="right" vertical="center" wrapText="1"/>
    </xf>
    <xf numFmtId="0" fontId="28" fillId="4" borderId="15" xfId="0" applyFont="1" applyFill="1" applyBorder="1" applyAlignment="1">
      <alignment horizontal="right" vertical="center" wrapText="1"/>
    </xf>
    <xf numFmtId="0" fontId="28" fillId="4" borderId="25" xfId="0" applyFont="1" applyFill="1" applyBorder="1" applyAlignment="1">
      <alignment horizontal="center" vertical="center" wrapText="1"/>
    </xf>
    <xf numFmtId="0" fontId="28" fillId="4" borderId="14" xfId="0" applyFont="1" applyFill="1" applyBorder="1" applyAlignment="1">
      <alignment horizontal="center" vertical="center" wrapText="1"/>
    </xf>
    <xf numFmtId="0" fontId="28" fillId="4" borderId="32" xfId="0" applyFont="1" applyFill="1" applyBorder="1" applyAlignment="1">
      <alignment horizontal="center" vertical="center" wrapText="1"/>
    </xf>
    <xf numFmtId="3" fontId="27" fillId="3" borderId="35" xfId="1" applyNumberFormat="1" applyFont="1" applyFill="1" applyBorder="1" applyAlignment="1" applyProtection="1">
      <alignment horizontal="center"/>
      <protection locked="0"/>
    </xf>
    <xf numFmtId="0" fontId="13" fillId="4" borderId="56" xfId="0" applyFont="1" applyFill="1" applyBorder="1" applyAlignment="1">
      <alignment horizontal="center" vertical="center" wrapText="1"/>
    </xf>
    <xf numFmtId="3" fontId="27" fillId="3" borderId="57" xfId="1" applyNumberFormat="1" applyFont="1" applyFill="1" applyBorder="1" applyAlignment="1" applyProtection="1">
      <alignment horizontal="center"/>
      <protection locked="0"/>
    </xf>
    <xf numFmtId="0" fontId="25" fillId="4" borderId="32" xfId="0" applyFont="1" applyFill="1" applyBorder="1" applyAlignment="1">
      <alignment horizontal="center" vertical="center" wrapText="1"/>
    </xf>
    <xf numFmtId="0" fontId="25" fillId="4" borderId="54" xfId="0" applyFont="1" applyFill="1" applyBorder="1" applyAlignment="1">
      <alignment horizontal="center" vertical="center" wrapText="1"/>
    </xf>
    <xf numFmtId="0" fontId="25" fillId="4" borderId="56" xfId="0" applyFont="1" applyFill="1" applyBorder="1" applyAlignment="1">
      <alignment horizontal="center" vertical="center" wrapText="1"/>
    </xf>
    <xf numFmtId="0" fontId="25" fillId="4" borderId="59" xfId="0" applyFont="1" applyFill="1" applyBorder="1" applyAlignment="1">
      <alignment horizontal="center" vertical="center" wrapText="1"/>
    </xf>
    <xf numFmtId="0" fontId="26" fillId="4" borderId="17" xfId="0" applyFont="1" applyFill="1" applyBorder="1" applyAlignment="1">
      <alignment horizontal="center" vertical="center" wrapText="1"/>
    </xf>
    <xf numFmtId="0" fontId="26" fillId="4" borderId="11" xfId="0" applyFont="1" applyFill="1" applyBorder="1" applyAlignment="1">
      <alignment horizontal="center" vertical="center" wrapText="1"/>
    </xf>
    <xf numFmtId="0" fontId="26" fillId="4" borderId="16" xfId="0" applyFont="1" applyFill="1" applyBorder="1" applyAlignment="1">
      <alignment horizontal="center" vertical="center" wrapText="1"/>
    </xf>
    <xf numFmtId="3" fontId="27" fillId="3" borderId="33" xfId="1" applyNumberFormat="1" applyFont="1" applyFill="1" applyBorder="1" applyAlignment="1" applyProtection="1">
      <alignment horizontal="center"/>
      <protection locked="0"/>
    </xf>
    <xf numFmtId="0" fontId="26" fillId="4" borderId="7" xfId="0" applyFont="1" applyFill="1" applyBorder="1" applyAlignment="1">
      <alignment horizontal="center" vertical="center" wrapText="1"/>
    </xf>
    <xf numFmtId="0" fontId="26" fillId="4" borderId="2" xfId="0" applyFont="1" applyFill="1" applyBorder="1" applyAlignment="1">
      <alignment horizontal="center" vertical="center" wrapText="1"/>
    </xf>
    <xf numFmtId="0" fontId="26" fillId="4" borderId="6" xfId="0" applyFont="1" applyFill="1" applyBorder="1" applyAlignment="1">
      <alignment horizontal="center" vertical="center" wrapText="1"/>
    </xf>
    <xf numFmtId="0" fontId="25" fillId="4" borderId="9" xfId="0" applyFont="1" applyFill="1" applyBorder="1" applyAlignment="1">
      <alignment vertical="center" wrapText="1"/>
    </xf>
    <xf numFmtId="0" fontId="25" fillId="4" borderId="29" xfId="0" applyFont="1" applyFill="1" applyBorder="1" applyAlignment="1">
      <alignment horizontal="center" vertical="center" wrapText="1"/>
    </xf>
    <xf numFmtId="0" fontId="25" fillId="4" borderId="40" xfId="0" applyFont="1" applyFill="1" applyBorder="1" applyAlignment="1">
      <alignment horizontal="center" vertical="center" wrapText="1"/>
    </xf>
    <xf numFmtId="0" fontId="26" fillId="4" borderId="23" xfId="0" applyFont="1" applyFill="1" applyBorder="1" applyAlignment="1">
      <alignment horizontal="right" vertical="center" wrapText="1"/>
    </xf>
    <xf numFmtId="0" fontId="27" fillId="5" borderId="41" xfId="0" applyFont="1" applyFill="1" applyBorder="1" applyAlignment="1" applyProtection="1">
      <alignment horizontal="center" vertical="center" wrapText="1"/>
      <protection locked="0"/>
    </xf>
    <xf numFmtId="0" fontId="27" fillId="5" borderId="3" xfId="0" applyFont="1" applyFill="1" applyBorder="1" applyAlignment="1" applyProtection="1">
      <alignment horizontal="center" vertical="center" wrapText="1"/>
      <protection locked="0"/>
    </xf>
    <xf numFmtId="0" fontId="27" fillId="5" borderId="30" xfId="0" applyFont="1" applyFill="1" applyBorder="1" applyAlignment="1" applyProtection="1">
      <alignment horizontal="center" vertical="center" wrapText="1"/>
      <protection locked="0"/>
    </xf>
    <xf numFmtId="0" fontId="27" fillId="5" borderId="39" xfId="0" applyFont="1" applyFill="1" applyBorder="1" applyAlignment="1" applyProtection="1">
      <alignment horizontal="center" vertical="center" wrapText="1"/>
      <protection locked="0"/>
    </xf>
    <xf numFmtId="0" fontId="28" fillId="4" borderId="9" xfId="0" applyFont="1" applyFill="1" applyBorder="1" applyAlignment="1">
      <alignment horizontal="right" vertical="center" wrapText="1"/>
    </xf>
    <xf numFmtId="0" fontId="28" fillId="4" borderId="40" xfId="0" applyFont="1" applyFill="1" applyBorder="1" applyAlignment="1">
      <alignment horizontal="center" vertical="center" wrapText="1"/>
    </xf>
    <xf numFmtId="0" fontId="28" fillId="4" borderId="28" xfId="0" applyFont="1" applyFill="1" applyBorder="1" applyAlignment="1">
      <alignment horizontal="center" vertical="center" wrapText="1"/>
    </xf>
    <xf numFmtId="0" fontId="28" fillId="4" borderId="29" xfId="0" applyFont="1" applyFill="1" applyBorder="1" applyAlignment="1">
      <alignment horizontal="center" vertical="center" wrapText="1"/>
    </xf>
    <xf numFmtId="0" fontId="28" fillId="4" borderId="23" xfId="0" applyFont="1" applyFill="1" applyBorder="1" applyAlignment="1">
      <alignment horizontal="right" vertical="center" wrapText="1"/>
    </xf>
    <xf numFmtId="0" fontId="28" fillId="4" borderId="41" xfId="0" applyFont="1" applyFill="1" applyBorder="1" applyAlignment="1">
      <alignment horizontal="center" vertical="center" wrapText="1"/>
    </xf>
    <xf numFmtId="0" fontId="28" fillId="4" borderId="3" xfId="0" applyFont="1" applyFill="1" applyBorder="1" applyAlignment="1">
      <alignment horizontal="center" vertical="center" wrapText="1"/>
    </xf>
    <xf numFmtId="0" fontId="28" fillId="4" borderId="30" xfId="0" applyFont="1" applyFill="1" applyBorder="1" applyAlignment="1">
      <alignment horizontal="center" vertical="center" wrapText="1"/>
    </xf>
    <xf numFmtId="0" fontId="26" fillId="4" borderId="33" xfId="0" applyFont="1" applyFill="1" applyBorder="1" applyAlignment="1">
      <alignment horizontal="left" vertical="center" wrapText="1"/>
    </xf>
    <xf numFmtId="0" fontId="26" fillId="4" borderId="34" xfId="0" applyFont="1" applyFill="1" applyBorder="1" applyAlignment="1">
      <alignment horizontal="left" vertical="center" wrapText="1"/>
    </xf>
    <xf numFmtId="0" fontId="25" fillId="4" borderId="35" xfId="0" applyFont="1" applyFill="1" applyBorder="1" applyAlignment="1">
      <alignment horizontal="center" vertical="center" wrapText="1"/>
    </xf>
    <xf numFmtId="0" fontId="26" fillId="4" borderId="21" xfId="0" applyFont="1" applyFill="1" applyBorder="1" applyAlignment="1">
      <alignment horizontal="center" vertical="center" wrapText="1"/>
    </xf>
    <xf numFmtId="3" fontId="27" fillId="3" borderId="38" xfId="1" applyNumberFormat="1" applyFont="1" applyFill="1" applyBorder="1" applyAlignment="1" applyProtection="1">
      <alignment horizontal="center"/>
      <protection locked="0"/>
    </xf>
    <xf numFmtId="0" fontId="13" fillId="4" borderId="40" xfId="0" applyFont="1" applyFill="1" applyBorder="1" applyAlignment="1">
      <alignment horizontal="center" vertical="center" wrapText="1"/>
    </xf>
    <xf numFmtId="0" fontId="25" fillId="4" borderId="27" xfId="0" applyFont="1" applyFill="1" applyBorder="1" applyAlignment="1">
      <alignment horizontal="center" vertical="center" wrapText="1"/>
    </xf>
    <xf numFmtId="0" fontId="25" fillId="4" borderId="28" xfId="0" applyFont="1" applyFill="1" applyBorder="1" applyAlignment="1">
      <alignment horizontal="center" vertical="center" wrapText="1"/>
    </xf>
    <xf numFmtId="0" fontId="25" fillId="4" borderId="36" xfId="0" applyFont="1" applyFill="1" applyBorder="1" applyAlignment="1">
      <alignment horizontal="center" vertical="center" wrapText="1"/>
    </xf>
    <xf numFmtId="0" fontId="26" fillId="4" borderId="23" xfId="0" applyFont="1" applyFill="1" applyBorder="1" applyAlignment="1">
      <alignment horizontal="left" vertical="center" wrapText="1"/>
    </xf>
    <xf numFmtId="0" fontId="25" fillId="4" borderId="13" xfId="0" applyFont="1" applyFill="1" applyBorder="1" applyAlignment="1">
      <alignment horizontal="center" vertical="center" wrapText="1"/>
    </xf>
    <xf numFmtId="0" fontId="25" fillId="2" borderId="49" xfId="0" applyFont="1" applyFill="1" applyBorder="1" applyAlignment="1">
      <alignment horizontal="center" vertical="center" wrapText="1"/>
    </xf>
    <xf numFmtId="0" fontId="25" fillId="2" borderId="37" xfId="0" applyFont="1" applyFill="1" applyBorder="1" applyAlignment="1">
      <alignment horizontal="center" vertical="center" wrapText="1"/>
    </xf>
    <xf numFmtId="0" fontId="26" fillId="4" borderId="48" xfId="0" applyFont="1" applyFill="1" applyBorder="1" applyAlignment="1">
      <alignment horizontal="center" vertical="center" wrapText="1"/>
    </xf>
    <xf numFmtId="0" fontId="26" fillId="4" borderId="1" xfId="0" applyFont="1" applyFill="1" applyBorder="1" applyAlignment="1">
      <alignment horizontal="center" vertical="center" wrapText="1"/>
    </xf>
    <xf numFmtId="0" fontId="26" fillId="4" borderId="50" xfId="0" applyFont="1" applyFill="1" applyBorder="1" applyAlignment="1">
      <alignment horizontal="center" vertical="center" wrapText="1"/>
    </xf>
    <xf numFmtId="0" fontId="26" fillId="4" borderId="5" xfId="0" applyFont="1" applyFill="1" applyBorder="1" applyAlignment="1">
      <alignment horizontal="center" vertical="center" wrapText="1"/>
    </xf>
    <xf numFmtId="0" fontId="26" fillId="4" borderId="64" xfId="0" applyFont="1" applyFill="1" applyBorder="1" applyAlignment="1">
      <alignment horizontal="center" vertical="center" wrapText="1"/>
    </xf>
    <xf numFmtId="0" fontId="26" fillId="4" borderId="23" xfId="0" applyFont="1" applyFill="1" applyBorder="1" applyAlignment="1">
      <alignment horizontal="center" vertical="center" wrapText="1"/>
    </xf>
    <xf numFmtId="0" fontId="27" fillId="5" borderId="35" xfId="0" applyFont="1" applyFill="1" applyBorder="1" applyAlignment="1" applyProtection="1">
      <alignment horizontal="center" vertical="center" wrapText="1"/>
      <protection locked="0"/>
    </xf>
    <xf numFmtId="0" fontId="26" fillId="4" borderId="53" xfId="0" applyFont="1" applyFill="1" applyBorder="1" applyAlignment="1">
      <alignment horizontal="center" vertical="center" wrapText="1"/>
    </xf>
    <xf numFmtId="0" fontId="26" fillId="4" borderId="15" xfId="0" applyFont="1" applyFill="1" applyBorder="1" applyAlignment="1">
      <alignment horizontal="center" vertical="center" wrapText="1"/>
    </xf>
    <xf numFmtId="0" fontId="26" fillId="4" borderId="32" xfId="0" applyFont="1" applyFill="1" applyBorder="1" applyAlignment="1">
      <alignment horizontal="center" vertical="center" wrapText="1"/>
    </xf>
    <xf numFmtId="0" fontId="26" fillId="4" borderId="43" xfId="0" applyFont="1" applyFill="1" applyBorder="1" applyAlignment="1">
      <alignment horizontal="center" vertical="center" wrapText="1"/>
    </xf>
    <xf numFmtId="0" fontId="26" fillId="4" borderId="12" xfId="0" applyFont="1" applyFill="1" applyBorder="1" applyAlignment="1">
      <alignment horizontal="center" vertical="center" wrapText="1"/>
    </xf>
    <xf numFmtId="0" fontId="26" fillId="4" borderId="0" xfId="0" applyFont="1" applyFill="1" applyBorder="1" applyAlignment="1">
      <alignment horizontal="center" vertical="center" wrapText="1"/>
    </xf>
    <xf numFmtId="0" fontId="27" fillId="4" borderId="0" xfId="0" applyFont="1" applyFill="1" applyBorder="1" applyAlignment="1">
      <alignment horizontal="center" vertical="center"/>
    </xf>
    <xf numFmtId="0" fontId="13" fillId="4" borderId="0" xfId="0" applyFont="1" applyFill="1" applyBorder="1" applyAlignment="1">
      <alignment horizontal="center" vertical="center"/>
    </xf>
    <xf numFmtId="14" fontId="1" fillId="7" borderId="2" xfId="0" applyNumberFormat="1" applyFont="1" applyFill="1" applyBorder="1" applyAlignment="1" applyProtection="1">
      <alignment horizontal="center" vertical="center" wrapText="1"/>
      <protection locked="0"/>
    </xf>
    <xf numFmtId="3" fontId="1" fillId="7" borderId="2" xfId="0" applyNumberFormat="1" applyFont="1" applyFill="1" applyBorder="1" applyAlignment="1" applyProtection="1">
      <alignment horizontal="center" vertical="center" wrapText="1"/>
      <protection locked="0"/>
    </xf>
    <xf numFmtId="3" fontId="2" fillId="4" borderId="0" xfId="0" applyNumberFormat="1" applyFont="1" applyFill="1" applyAlignment="1">
      <alignment vertical="center"/>
    </xf>
    <xf numFmtId="3" fontId="6" fillId="4" borderId="0" xfId="0" applyNumberFormat="1" applyFont="1" applyFill="1"/>
    <xf numFmtId="0" fontId="1" fillId="5" borderId="11" xfId="0" applyFont="1" applyFill="1" applyBorder="1" applyAlignment="1" applyProtection="1">
      <alignment horizontal="center" vertical="center" wrapText="1"/>
      <protection locked="0"/>
    </xf>
    <xf numFmtId="0" fontId="1" fillId="5" borderId="16" xfId="0" applyFont="1" applyFill="1" applyBorder="1" applyAlignment="1" applyProtection="1">
      <alignment horizontal="center" vertical="center" wrapText="1"/>
      <protection locked="0"/>
    </xf>
    <xf numFmtId="0" fontId="1" fillId="5" borderId="1" xfId="0" applyFont="1" applyFill="1" applyBorder="1" applyAlignment="1" applyProtection="1">
      <alignment horizontal="center" vertical="center" wrapText="1"/>
      <protection locked="0"/>
    </xf>
    <xf numFmtId="0" fontId="1" fillId="5" borderId="5" xfId="0" applyFont="1" applyFill="1" applyBorder="1" applyAlignment="1" applyProtection="1">
      <alignment horizontal="center" vertical="center" wrapText="1"/>
      <protection locked="0"/>
    </xf>
    <xf numFmtId="0" fontId="1" fillId="5" borderId="5" xfId="0" applyFont="1" applyFill="1" applyBorder="1" applyAlignment="1" applyProtection="1">
      <alignment horizontal="center" vertical="center" wrapText="1"/>
      <protection locked="0"/>
    </xf>
    <xf numFmtId="0" fontId="1" fillId="5" borderId="4" xfId="0" applyFont="1" applyFill="1" applyBorder="1" applyAlignment="1" applyProtection="1">
      <alignment horizontal="center" vertical="center" wrapText="1"/>
      <protection locked="0"/>
    </xf>
    <xf numFmtId="0" fontId="1" fillId="5" borderId="1" xfId="0" applyFont="1" applyFill="1" applyBorder="1" applyAlignment="1" applyProtection="1">
      <alignment horizontal="center" vertical="center" wrapText="1"/>
      <protection locked="0"/>
    </xf>
    <xf numFmtId="0" fontId="1" fillId="5" borderId="5" xfId="0" applyFont="1" applyFill="1" applyBorder="1" applyAlignment="1" applyProtection="1">
      <alignment horizontal="center" vertical="center" wrapText="1"/>
      <protection locked="0"/>
    </xf>
    <xf numFmtId="0" fontId="1" fillId="5" borderId="5" xfId="0" applyFont="1" applyFill="1" applyBorder="1" applyAlignment="1" applyProtection="1">
      <alignment horizontal="center" vertical="center" wrapText="1"/>
      <protection locked="0"/>
    </xf>
    <xf numFmtId="0" fontId="1" fillId="5" borderId="7" xfId="0" applyFont="1" applyFill="1" applyBorder="1" applyAlignment="1" applyProtection="1">
      <alignment horizontal="center" vertical="center" wrapText="1"/>
      <protection locked="0"/>
    </xf>
    <xf numFmtId="0" fontId="1" fillId="5" borderId="1" xfId="0" applyFont="1" applyFill="1" applyBorder="1" applyAlignment="1" applyProtection="1">
      <alignment horizontal="center" vertical="center" wrapText="1"/>
      <protection locked="0"/>
    </xf>
    <xf numFmtId="0" fontId="1" fillId="5" borderId="5" xfId="0" applyFont="1" applyFill="1" applyBorder="1" applyAlignment="1" applyProtection="1">
      <alignment horizontal="center" vertical="center" wrapText="1"/>
      <protection locked="0"/>
    </xf>
    <xf numFmtId="0" fontId="2" fillId="4" borderId="34" xfId="0" applyFont="1" applyFill="1" applyBorder="1" applyAlignment="1">
      <alignment wrapText="1"/>
    </xf>
    <xf numFmtId="3" fontId="26" fillId="4" borderId="17" xfId="0" applyNumberFormat="1" applyFont="1" applyFill="1" applyBorder="1" applyAlignment="1">
      <alignment horizontal="center" vertical="center" wrapText="1"/>
    </xf>
    <xf numFmtId="3" fontId="26" fillId="4" borderId="11" xfId="0" applyNumberFormat="1" applyFont="1" applyFill="1" applyBorder="1" applyAlignment="1">
      <alignment horizontal="center" vertical="center" wrapText="1"/>
    </xf>
    <xf numFmtId="3" fontId="26" fillId="4" borderId="16" xfId="0" applyNumberFormat="1" applyFont="1" applyFill="1" applyBorder="1" applyAlignment="1">
      <alignment horizontal="center" vertical="center" wrapText="1"/>
    </xf>
    <xf numFmtId="3" fontId="26" fillId="4" borderId="7" xfId="0" applyNumberFormat="1" applyFont="1" applyFill="1" applyBorder="1" applyAlignment="1">
      <alignment horizontal="center" vertical="center" wrapText="1"/>
    </xf>
    <xf numFmtId="3" fontId="26" fillId="4" borderId="2" xfId="0" applyNumberFormat="1" applyFont="1" applyFill="1" applyBorder="1" applyAlignment="1">
      <alignment horizontal="center" vertical="center" wrapText="1"/>
    </xf>
    <xf numFmtId="3" fontId="26" fillId="4" borderId="6" xfId="0" applyNumberFormat="1" applyFont="1" applyFill="1" applyBorder="1" applyAlignment="1">
      <alignment horizontal="center" vertical="center" wrapText="1"/>
    </xf>
    <xf numFmtId="3" fontId="26" fillId="4" borderId="21" xfId="0" applyNumberFormat="1" applyFont="1" applyFill="1" applyBorder="1" applyAlignment="1">
      <alignment horizontal="center" vertical="center" wrapText="1"/>
    </xf>
    <xf numFmtId="3" fontId="26" fillId="4" borderId="41" xfId="0" applyNumberFormat="1" applyFont="1" applyFill="1" applyBorder="1" applyAlignment="1">
      <alignment horizontal="center" vertical="center" wrapText="1"/>
    </xf>
    <xf numFmtId="3" fontId="26" fillId="4" borderId="14" xfId="0" applyNumberFormat="1" applyFont="1" applyFill="1" applyBorder="1" applyAlignment="1">
      <alignment horizontal="center" vertical="center" wrapText="1"/>
    </xf>
    <xf numFmtId="0" fontId="25" fillId="4" borderId="37" xfId="0" applyFont="1" applyFill="1" applyBorder="1" applyAlignment="1">
      <alignment horizontal="center" vertical="center" wrapText="1"/>
    </xf>
    <xf numFmtId="0" fontId="25" fillId="4" borderId="57" xfId="0" applyFont="1" applyFill="1" applyBorder="1" applyAlignment="1">
      <alignment horizontal="center" vertical="center" wrapText="1"/>
    </xf>
    <xf numFmtId="0" fontId="25" fillId="4" borderId="60" xfId="0" applyFont="1" applyFill="1" applyBorder="1" applyAlignment="1">
      <alignment horizontal="center" vertical="center" wrapText="1"/>
    </xf>
    <xf numFmtId="0" fontId="26" fillId="4" borderId="59" xfId="0" applyFont="1" applyFill="1" applyBorder="1" applyAlignment="1">
      <alignment horizontal="center" vertical="center" wrapText="1"/>
    </xf>
    <xf numFmtId="0" fontId="26" fillId="4" borderId="58" xfId="0" applyFont="1" applyFill="1" applyBorder="1" applyAlignment="1">
      <alignment horizontal="center" vertical="center" wrapText="1"/>
    </xf>
    <xf numFmtId="0" fontId="26" fillId="4" borderId="62" xfId="0" applyFont="1" applyFill="1" applyBorder="1" applyAlignment="1">
      <alignment horizontal="center" vertical="center" wrapText="1"/>
    </xf>
    <xf numFmtId="0" fontId="26" fillId="4" borderId="37" xfId="0" applyFont="1" applyFill="1" applyBorder="1" applyAlignment="1">
      <alignment horizontal="center" vertical="center" wrapText="1"/>
    </xf>
    <xf numFmtId="0" fontId="26" fillId="4" borderId="57" xfId="0" applyFont="1" applyFill="1" applyBorder="1" applyAlignment="1">
      <alignment horizontal="center" vertical="center" wrapText="1"/>
    </xf>
    <xf numFmtId="0" fontId="26" fillId="4" borderId="60" xfId="0" applyFont="1" applyFill="1" applyBorder="1" applyAlignment="1">
      <alignment horizontal="center" vertical="center" wrapText="1"/>
    </xf>
    <xf numFmtId="0" fontId="25" fillId="4" borderId="10" xfId="0" applyFont="1" applyFill="1" applyBorder="1" applyAlignment="1">
      <alignment horizontal="center" vertical="center" wrapText="1"/>
    </xf>
    <xf numFmtId="0" fontId="25" fillId="4" borderId="4" xfId="0" applyFont="1" applyFill="1" applyBorder="1" applyAlignment="1">
      <alignment horizontal="center" vertical="center" wrapText="1"/>
    </xf>
    <xf numFmtId="0" fontId="25" fillId="4" borderId="13" xfId="0" applyFont="1" applyFill="1" applyBorder="1" applyAlignment="1">
      <alignment horizontal="center" vertical="center" wrapText="1"/>
    </xf>
    <xf numFmtId="0" fontId="27" fillId="0" borderId="37" xfId="0" applyFont="1" applyBorder="1" applyAlignment="1">
      <alignment horizontal="center" vertical="center" wrapText="1"/>
    </xf>
    <xf numFmtId="0" fontId="27" fillId="0" borderId="57" xfId="0" applyFont="1" applyBorder="1" applyAlignment="1">
      <alignment horizontal="center" vertical="center" wrapText="1"/>
    </xf>
    <xf numFmtId="0" fontId="27" fillId="0" borderId="37" xfId="0" applyFont="1" applyFill="1" applyBorder="1" applyAlignment="1">
      <alignment horizontal="center" vertical="center" wrapText="1"/>
    </xf>
    <xf numFmtId="0" fontId="27" fillId="0" borderId="57" xfId="0" applyFont="1" applyFill="1" applyBorder="1" applyAlignment="1">
      <alignment horizontal="center" vertical="center" wrapText="1"/>
    </xf>
    <xf numFmtId="0" fontId="27" fillId="0" borderId="60" xfId="0" applyFont="1" applyFill="1" applyBorder="1" applyAlignment="1">
      <alignment horizontal="center" vertical="center" wrapText="1"/>
    </xf>
    <xf numFmtId="0" fontId="27" fillId="4" borderId="18" xfId="0" applyFont="1" applyFill="1" applyBorder="1" applyAlignment="1">
      <alignment horizontal="center" vertical="center" wrapText="1"/>
    </xf>
    <xf numFmtId="0" fontId="27" fillId="4" borderId="19" xfId="0" applyFont="1" applyFill="1" applyBorder="1" applyAlignment="1">
      <alignment horizontal="center" vertical="center" wrapText="1"/>
    </xf>
    <xf numFmtId="0" fontId="27" fillId="4" borderId="20" xfId="0" applyFont="1" applyFill="1" applyBorder="1" applyAlignment="1">
      <alignment horizontal="center" vertical="center" wrapText="1"/>
    </xf>
    <xf numFmtId="0" fontId="26" fillId="4" borderId="10" xfId="0" applyFont="1" applyFill="1" applyBorder="1" applyAlignment="1">
      <alignment horizontal="center" vertical="center" wrapText="1"/>
    </xf>
    <xf numFmtId="0" fontId="26" fillId="4" borderId="4" xfId="0" applyFont="1" applyFill="1" applyBorder="1" applyAlignment="1">
      <alignment horizontal="center" vertical="center" wrapText="1"/>
    </xf>
    <xf numFmtId="0" fontId="26" fillId="4" borderId="22" xfId="0" applyFont="1" applyFill="1" applyBorder="1" applyAlignment="1">
      <alignment horizontal="center" vertical="center" wrapText="1"/>
    </xf>
    <xf numFmtId="0" fontId="26" fillId="4" borderId="13" xfId="0" applyFont="1" applyFill="1" applyBorder="1" applyAlignment="1">
      <alignment horizontal="center" vertical="center" wrapText="1"/>
    </xf>
    <xf numFmtId="0" fontId="27" fillId="0" borderId="18" xfId="0" applyFont="1" applyFill="1" applyBorder="1" applyAlignment="1">
      <alignment horizontal="center" vertical="center" wrapText="1"/>
    </xf>
    <xf numFmtId="0" fontId="27" fillId="0" borderId="19" xfId="0" applyFont="1" applyFill="1" applyBorder="1" applyAlignment="1">
      <alignment horizontal="center" vertical="center" wrapText="1"/>
    </xf>
    <xf numFmtId="0" fontId="27" fillId="0" borderId="65" xfId="0" applyFont="1" applyFill="1" applyBorder="1" applyAlignment="1">
      <alignment horizontal="center" vertical="center" wrapText="1"/>
    </xf>
    <xf numFmtId="0" fontId="27" fillId="0" borderId="18" xfId="0" applyFont="1" applyBorder="1" applyAlignment="1">
      <alignment horizontal="center" vertical="center" wrapText="1"/>
    </xf>
    <xf numFmtId="0" fontId="27" fillId="0" borderId="19" xfId="0" applyFont="1" applyBorder="1" applyAlignment="1">
      <alignment horizontal="center" vertical="center" wrapText="1"/>
    </xf>
    <xf numFmtId="0" fontId="27" fillId="0" borderId="65" xfId="0" applyFont="1" applyBorder="1" applyAlignment="1">
      <alignment horizontal="center" vertical="center" wrapText="1"/>
    </xf>
    <xf numFmtId="0" fontId="26" fillId="4" borderId="26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left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left" vertical="center"/>
    </xf>
    <xf numFmtId="0" fontId="2" fillId="4" borderId="14" xfId="0" applyFont="1" applyFill="1" applyBorder="1" applyAlignment="1">
      <alignment horizontal="left" vertical="center"/>
    </xf>
    <xf numFmtId="0" fontId="2" fillId="4" borderId="4" xfId="0" applyFont="1" applyFill="1" applyBorder="1" applyAlignment="1">
      <alignment horizontal="left" vertical="center"/>
    </xf>
    <xf numFmtId="0" fontId="2" fillId="4" borderId="2" xfId="0" applyFont="1" applyFill="1" applyBorder="1" applyAlignment="1">
      <alignment horizontal="left" vertical="center"/>
    </xf>
    <xf numFmtId="0" fontId="2" fillId="4" borderId="47" xfId="0" applyFont="1" applyFill="1" applyBorder="1" applyAlignment="1">
      <alignment horizontal="left" vertical="center" wrapText="1"/>
    </xf>
    <xf numFmtId="0" fontId="2" fillId="4" borderId="48" xfId="0" applyFont="1" applyFill="1" applyBorder="1" applyAlignment="1">
      <alignment horizontal="left" vertical="center" wrapText="1"/>
    </xf>
    <xf numFmtId="0" fontId="2" fillId="4" borderId="17" xfId="0" applyFont="1" applyFill="1" applyBorder="1" applyAlignment="1">
      <alignment horizontal="left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left" vertical="center"/>
    </xf>
    <xf numFmtId="0" fontId="2" fillId="4" borderId="11" xfId="0" applyFont="1" applyFill="1" applyBorder="1" applyAlignment="1">
      <alignment horizontal="left" vertical="center"/>
    </xf>
    <xf numFmtId="0" fontId="2" fillId="4" borderId="26" xfId="0" applyFont="1" applyFill="1" applyBorder="1" applyAlignment="1">
      <alignment horizontal="center" vertical="center"/>
    </xf>
    <xf numFmtId="0" fontId="3" fillId="2" borderId="32" xfId="0" applyFont="1" applyFill="1" applyBorder="1" applyAlignment="1">
      <alignment horizontal="center" vertical="center" wrapText="1"/>
    </xf>
    <xf numFmtId="0" fontId="3" fillId="4" borderId="51" xfId="0" applyFont="1" applyFill="1" applyBorder="1" applyAlignment="1">
      <alignment horizontal="center"/>
    </xf>
    <xf numFmtId="0" fontId="3" fillId="4" borderId="54" xfId="0" applyFont="1" applyFill="1" applyBorder="1" applyAlignment="1">
      <alignment horizontal="center"/>
    </xf>
    <xf numFmtId="0" fontId="3" fillId="4" borderId="51" xfId="0" applyFont="1" applyFill="1" applyBorder="1" applyAlignment="1"/>
    <xf numFmtId="0" fontId="3" fillId="4" borderId="54" xfId="0" applyFont="1" applyFill="1" applyBorder="1" applyAlignment="1"/>
    <xf numFmtId="0" fontId="2" fillId="7" borderId="2" xfId="0" applyFont="1" applyFill="1" applyBorder="1" applyAlignment="1">
      <alignment horizontal="center"/>
    </xf>
    <xf numFmtId="0" fontId="2" fillId="7" borderId="3" xfId="0" applyFont="1" applyFill="1" applyBorder="1" applyAlignment="1">
      <alignment horizontal="center"/>
    </xf>
    <xf numFmtId="0" fontId="2" fillId="7" borderId="66" xfId="0" applyFont="1" applyFill="1" applyBorder="1" applyAlignment="1">
      <alignment horizontal="center"/>
    </xf>
    <xf numFmtId="0" fontId="2" fillId="7" borderId="8" xfId="0" applyFont="1" applyFill="1" applyBorder="1" applyAlignment="1">
      <alignment horizontal="center"/>
    </xf>
    <xf numFmtId="0" fontId="2" fillId="4" borderId="0" xfId="0" applyFont="1" applyFill="1" applyAlignment="1">
      <alignment horizontal="left" wrapText="1"/>
    </xf>
    <xf numFmtId="0" fontId="2" fillId="2" borderId="6" xfId="0" applyFont="1" applyFill="1" applyBorder="1" applyAlignment="1">
      <alignment horizontal="center"/>
    </xf>
    <xf numFmtId="0" fontId="2" fillId="2" borderId="50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</cellXfs>
  <cellStyles count="6">
    <cellStyle name="Blue" xfId="3"/>
    <cellStyle name="Normal" xfId="0" builtinId="0"/>
    <cellStyle name="Normal 2" xfId="4"/>
    <cellStyle name="Normal 3" xfId="2"/>
    <cellStyle name="Normal 5" xfId="1"/>
    <cellStyle name="White" xfId="5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usernames" Target="revisions/userNam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revisionHeaders" Target="revisions/revisionHeaders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revisions/_rels/revisionHeaders.xml.rels><?xml version="1.0" encoding="UTF-8" standalone="yes"?>
<Relationships xmlns="http://schemas.openxmlformats.org/package/2006/relationships"><Relationship Id="rId13" Type="http://schemas.openxmlformats.org/officeDocument/2006/relationships/revisionLog" Target="revisionLog5.xml"/><Relationship Id="rId18" Type="http://schemas.openxmlformats.org/officeDocument/2006/relationships/revisionLog" Target="revisionLog11.xml"/><Relationship Id="rId26" Type="http://schemas.openxmlformats.org/officeDocument/2006/relationships/revisionLog" Target="revisionLog12.xml"/><Relationship Id="rId39" Type="http://schemas.openxmlformats.org/officeDocument/2006/relationships/revisionLog" Target="revisionLog21.xml"/><Relationship Id="rId21" Type="http://schemas.openxmlformats.org/officeDocument/2006/relationships/revisionLog" Target="revisionLog121.xml"/><Relationship Id="rId34" Type="http://schemas.openxmlformats.org/officeDocument/2006/relationships/revisionLog" Target="revisionLog9.xml"/><Relationship Id="rId42" Type="http://schemas.openxmlformats.org/officeDocument/2006/relationships/revisionLog" Target="revisionLog24.xml"/><Relationship Id="rId47" Type="http://schemas.openxmlformats.org/officeDocument/2006/relationships/revisionLog" Target="revisionLog13.xml"/><Relationship Id="rId50" Type="http://schemas.openxmlformats.org/officeDocument/2006/relationships/revisionLog" Target="revisionLog14.xml"/><Relationship Id="rId55" Type="http://schemas.openxmlformats.org/officeDocument/2006/relationships/revisionLog" Target="revisionLog15.xml"/><Relationship Id="rId63" Type="http://schemas.openxmlformats.org/officeDocument/2006/relationships/revisionLog" Target="revisionLog33.xml"/><Relationship Id="rId68" Type="http://schemas.openxmlformats.org/officeDocument/2006/relationships/revisionLog" Target="revisionLog16.xml"/><Relationship Id="rId7" Type="http://schemas.openxmlformats.org/officeDocument/2006/relationships/revisionLog" Target="revisionLog1211.xml"/><Relationship Id="rId71" Type="http://schemas.openxmlformats.org/officeDocument/2006/relationships/revisionLog" Target="revisionLog17.xml"/><Relationship Id="rId2" Type="http://schemas.openxmlformats.org/officeDocument/2006/relationships/revisionLog" Target="revisionLog1111.xml"/><Relationship Id="rId16" Type="http://schemas.openxmlformats.org/officeDocument/2006/relationships/revisionLog" Target="revisionLog1311.xml"/><Relationship Id="rId29" Type="http://schemas.openxmlformats.org/officeDocument/2006/relationships/revisionLog" Target="revisionLog1511.xml"/><Relationship Id="rId11" Type="http://schemas.openxmlformats.org/officeDocument/2006/relationships/revisionLog" Target="revisionLog3.xml"/><Relationship Id="rId24" Type="http://schemas.openxmlformats.org/officeDocument/2006/relationships/revisionLog" Target="revisionLog15111.xml"/><Relationship Id="rId32" Type="http://schemas.openxmlformats.org/officeDocument/2006/relationships/revisionLog" Target="revisionLog7.xml"/><Relationship Id="rId37" Type="http://schemas.openxmlformats.org/officeDocument/2006/relationships/revisionLog" Target="revisionLog19.xml"/><Relationship Id="rId40" Type="http://schemas.openxmlformats.org/officeDocument/2006/relationships/revisionLog" Target="revisionLog22.xml"/><Relationship Id="rId45" Type="http://schemas.openxmlformats.org/officeDocument/2006/relationships/revisionLog" Target="revisionLog27.xml"/><Relationship Id="rId53" Type="http://schemas.openxmlformats.org/officeDocument/2006/relationships/revisionLog" Target="revisionLog29.xml"/><Relationship Id="rId58" Type="http://schemas.openxmlformats.org/officeDocument/2006/relationships/revisionLog" Target="revisionLog161.xml"/><Relationship Id="rId66" Type="http://schemas.openxmlformats.org/officeDocument/2006/relationships/revisionLog" Target="revisionLog36.xml"/><Relationship Id="rId74" Type="http://schemas.openxmlformats.org/officeDocument/2006/relationships/revisionLog" Target="revisionLog38.xml"/><Relationship Id="rId5" Type="http://schemas.openxmlformats.org/officeDocument/2006/relationships/revisionLog" Target="revisionLog121111.xml"/><Relationship Id="rId15" Type="http://schemas.openxmlformats.org/officeDocument/2006/relationships/revisionLog" Target="revisionLog13111.xml"/><Relationship Id="rId23" Type="http://schemas.openxmlformats.org/officeDocument/2006/relationships/revisionLog" Target="revisionLog151111.xml"/><Relationship Id="rId28" Type="http://schemas.openxmlformats.org/officeDocument/2006/relationships/revisionLog" Target="revisionLog1611.xml"/><Relationship Id="rId36" Type="http://schemas.openxmlformats.org/officeDocument/2006/relationships/revisionLog" Target="revisionLog18.xml"/><Relationship Id="rId49" Type="http://schemas.openxmlformats.org/officeDocument/2006/relationships/revisionLog" Target="revisionLog171.xml"/><Relationship Id="rId57" Type="http://schemas.openxmlformats.org/officeDocument/2006/relationships/revisionLog" Target="revisionLog110.xml"/><Relationship Id="rId61" Type="http://schemas.openxmlformats.org/officeDocument/2006/relationships/revisionLog" Target="revisionLog31.xml"/><Relationship Id="rId10" Type="http://schemas.openxmlformats.org/officeDocument/2006/relationships/revisionLog" Target="revisionLog131111.xml"/><Relationship Id="rId19" Type="http://schemas.openxmlformats.org/officeDocument/2006/relationships/revisionLog" Target="revisionLog14111.xml"/><Relationship Id="rId31" Type="http://schemas.openxmlformats.org/officeDocument/2006/relationships/revisionLog" Target="revisionLog1711.xml"/><Relationship Id="rId44" Type="http://schemas.openxmlformats.org/officeDocument/2006/relationships/revisionLog" Target="revisionLog26.xml"/><Relationship Id="rId52" Type="http://schemas.openxmlformats.org/officeDocument/2006/relationships/revisionLog" Target="revisionLog28.xml"/><Relationship Id="rId60" Type="http://schemas.openxmlformats.org/officeDocument/2006/relationships/revisionLog" Target="revisionLog162.xml"/><Relationship Id="rId65" Type="http://schemas.openxmlformats.org/officeDocument/2006/relationships/revisionLog" Target="revisionLog35.xml"/><Relationship Id="rId73" Type="http://schemas.openxmlformats.org/officeDocument/2006/relationships/revisionLog" Target="revisionLog1.xml"/><Relationship Id="rId4" Type="http://schemas.openxmlformats.org/officeDocument/2006/relationships/revisionLog" Target="revisionLog1211111.xml"/><Relationship Id="rId9" Type="http://schemas.openxmlformats.org/officeDocument/2006/relationships/revisionLog" Target="revisionLog1311111.xml"/><Relationship Id="rId14" Type="http://schemas.openxmlformats.org/officeDocument/2006/relationships/revisionLog" Target="revisionLog6.xml"/><Relationship Id="rId22" Type="http://schemas.openxmlformats.org/officeDocument/2006/relationships/revisionLog" Target="revisionLog1511111.xml"/><Relationship Id="rId27" Type="http://schemas.openxmlformats.org/officeDocument/2006/relationships/revisionLog" Target="revisionLog16111.xml"/><Relationship Id="rId30" Type="http://schemas.openxmlformats.org/officeDocument/2006/relationships/revisionLog" Target="revisionLog17111.xml"/><Relationship Id="rId35" Type="http://schemas.openxmlformats.org/officeDocument/2006/relationships/revisionLog" Target="revisionLog10.xml"/><Relationship Id="rId43" Type="http://schemas.openxmlformats.org/officeDocument/2006/relationships/revisionLog" Target="revisionLog25.xml"/><Relationship Id="rId48" Type="http://schemas.openxmlformats.org/officeDocument/2006/relationships/revisionLog" Target="revisionLog1101.xml"/><Relationship Id="rId56" Type="http://schemas.openxmlformats.org/officeDocument/2006/relationships/revisionLog" Target="revisionLog111.xml"/><Relationship Id="rId64" Type="http://schemas.openxmlformats.org/officeDocument/2006/relationships/revisionLog" Target="revisionLog34.xml"/><Relationship Id="rId69" Type="http://schemas.openxmlformats.org/officeDocument/2006/relationships/revisionLog" Target="revisionLog112.xml"/><Relationship Id="rId8" Type="http://schemas.openxmlformats.org/officeDocument/2006/relationships/revisionLog" Target="revisionLog2.xml"/><Relationship Id="rId51" Type="http://schemas.openxmlformats.org/officeDocument/2006/relationships/revisionLog" Target="revisionLog1121.xml"/><Relationship Id="rId72" Type="http://schemas.openxmlformats.org/officeDocument/2006/relationships/revisionLog" Target="revisionLog113.xml"/><Relationship Id="rId3" Type="http://schemas.openxmlformats.org/officeDocument/2006/relationships/revisionLog" Target="revisionLog1112.xml"/><Relationship Id="rId12" Type="http://schemas.openxmlformats.org/officeDocument/2006/relationships/revisionLog" Target="revisionLog4.xml"/><Relationship Id="rId17" Type="http://schemas.openxmlformats.org/officeDocument/2006/relationships/revisionLog" Target="revisionLog131.xml"/><Relationship Id="rId25" Type="http://schemas.openxmlformats.org/officeDocument/2006/relationships/revisionLog" Target="revisionLog141.xml"/><Relationship Id="rId33" Type="http://schemas.openxmlformats.org/officeDocument/2006/relationships/revisionLog" Target="revisionLog8.xml"/><Relationship Id="rId38" Type="http://schemas.openxmlformats.org/officeDocument/2006/relationships/revisionLog" Target="revisionLog20.xml"/><Relationship Id="rId46" Type="http://schemas.openxmlformats.org/officeDocument/2006/relationships/revisionLog" Target="revisionLog151.xml"/><Relationship Id="rId59" Type="http://schemas.openxmlformats.org/officeDocument/2006/relationships/revisionLog" Target="revisionLog1621.xml"/><Relationship Id="rId67" Type="http://schemas.openxmlformats.org/officeDocument/2006/relationships/revisionLog" Target="revisionLog37.xml"/><Relationship Id="rId20" Type="http://schemas.openxmlformats.org/officeDocument/2006/relationships/revisionLog" Target="revisionLog1411.xml"/><Relationship Id="rId41" Type="http://schemas.openxmlformats.org/officeDocument/2006/relationships/revisionLog" Target="revisionLog23.xml"/><Relationship Id="rId54" Type="http://schemas.openxmlformats.org/officeDocument/2006/relationships/revisionLog" Target="revisionLog30.xml"/><Relationship Id="rId62" Type="http://schemas.openxmlformats.org/officeDocument/2006/relationships/revisionLog" Target="revisionLog32.xml"/><Relationship Id="rId70" Type="http://schemas.openxmlformats.org/officeDocument/2006/relationships/revisionLog" Target="revisionLog1131.xml"/><Relationship Id="rId75" Type="http://schemas.openxmlformats.org/officeDocument/2006/relationships/revisionLog" Target="revisionLog39.xml"/><Relationship Id="rId1" Type="http://schemas.openxmlformats.org/officeDocument/2006/relationships/revisionLog" Target="revisionLog11111.xml"/><Relationship Id="rId6" Type="http://schemas.openxmlformats.org/officeDocument/2006/relationships/revisionLog" Target="revisionLog12111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5F5C734F-8FBB-4164-AB8A-37F460BFCA7B}" diskRevisions="1" revisionId="1357" version="75">
  <header guid="{1BF0D7EE-B5F6-43D2-A336-C0B46492A134}" dateTime="2018-04-18T09:47:49" maxSheetId="7" userName="livorov" r:id="rId1">
    <sheetIdMap count="6">
      <sheetId val="1"/>
      <sheetId val="2"/>
      <sheetId val="3"/>
      <sheetId val="4"/>
      <sheetId val="5"/>
      <sheetId val="6"/>
    </sheetIdMap>
  </header>
  <header guid="{E2E3911D-0FB1-4ED2-967C-2FB0B2586E1C}" dateTime="2018-04-25T11:52:05" maxSheetId="7" userName="VIK1" r:id="rId2" minRId="1" maxRId="33">
    <sheetIdMap count="6">
      <sheetId val="1"/>
      <sheetId val="2"/>
      <sheetId val="3"/>
      <sheetId val="4"/>
      <sheetId val="5"/>
      <sheetId val="6"/>
    </sheetIdMap>
  </header>
  <header guid="{75A2DB9D-1C51-43C6-B5AA-DC8623454F6A}" dateTime="2018-04-25T14:14:23" maxSheetId="7" userName="VIK1" r:id="rId3" minRId="39" maxRId="68">
    <sheetIdMap count="6">
      <sheetId val="1"/>
      <sheetId val="2"/>
      <sheetId val="3"/>
      <sheetId val="4"/>
      <sheetId val="5"/>
      <sheetId val="6"/>
    </sheetIdMap>
  </header>
  <header guid="{5B886848-FA2B-4844-A052-EDAC8574BC57}" dateTime="2018-04-25T14:22:27" maxSheetId="7" userName="VIK1" r:id="rId4" minRId="74" maxRId="82">
    <sheetIdMap count="6">
      <sheetId val="1"/>
      <sheetId val="2"/>
      <sheetId val="3"/>
      <sheetId val="4"/>
      <sheetId val="5"/>
      <sheetId val="6"/>
    </sheetIdMap>
  </header>
  <header guid="{EB927468-002C-4C54-9482-27D893DEB949}" dateTime="2018-04-25T14:29:57" maxSheetId="7" userName="VIK1" r:id="rId5" minRId="88" maxRId="89">
    <sheetIdMap count="6">
      <sheetId val="1"/>
      <sheetId val="2"/>
      <sheetId val="3"/>
      <sheetId val="4"/>
      <sheetId val="5"/>
      <sheetId val="6"/>
    </sheetIdMap>
  </header>
  <header guid="{5E56243A-F114-4D4D-BED3-DD8A096664AB}" dateTime="2018-04-25T14:30:14" maxSheetId="7" userName="VIK1" r:id="rId6">
    <sheetIdMap count="6">
      <sheetId val="1"/>
      <sheetId val="2"/>
      <sheetId val="3"/>
      <sheetId val="4"/>
      <sheetId val="5"/>
      <sheetId val="6"/>
    </sheetIdMap>
  </header>
  <header guid="{839A891D-E1E0-4011-9A06-3E50B4736839}" dateTime="2018-04-25T14:35:28" maxSheetId="7" userName="VIK1" r:id="rId7">
    <sheetIdMap count="6">
      <sheetId val="1"/>
      <sheetId val="2"/>
      <sheetId val="3"/>
      <sheetId val="4"/>
      <sheetId val="5"/>
      <sheetId val="6"/>
    </sheetIdMap>
  </header>
  <header guid="{2A3C2DC8-7242-4449-A522-712FE1911936}" dateTime="2018-05-02T11:08:41" maxSheetId="7" userName="user1" r:id="rId8" minRId="100" maxRId="107">
    <sheetIdMap count="6">
      <sheetId val="1"/>
      <sheetId val="2"/>
      <sheetId val="3"/>
      <sheetId val="4"/>
      <sheetId val="5"/>
      <sheetId val="6"/>
    </sheetIdMap>
  </header>
  <header guid="{AC80183F-BBE8-4BB0-A894-952ECE94C963}" dateTime="2018-05-02T14:07:14" maxSheetId="7" userName="VIK1" r:id="rId9" minRId="113" maxRId="139">
    <sheetIdMap count="6">
      <sheetId val="1"/>
      <sheetId val="2"/>
      <sheetId val="3"/>
      <sheetId val="4"/>
      <sheetId val="5"/>
      <sheetId val="6"/>
    </sheetIdMap>
  </header>
  <header guid="{EF84F568-4189-4DDA-A590-3944243AA6AD}" dateTime="2018-05-02T14:08:04" maxSheetId="7" userName="VIK1" r:id="rId10" minRId="140">
    <sheetIdMap count="6">
      <sheetId val="1"/>
      <sheetId val="2"/>
      <sheetId val="3"/>
      <sheetId val="4"/>
      <sheetId val="5"/>
      <sheetId val="6"/>
    </sheetIdMap>
  </header>
  <header guid="{8EB8F3FF-956F-4E97-B1D4-D8A63639CFEB}" dateTime="2018-05-03T09:57:17" maxSheetId="7" userName="user1" r:id="rId11">
    <sheetIdMap count="6">
      <sheetId val="1"/>
      <sheetId val="2"/>
      <sheetId val="3"/>
      <sheetId val="4"/>
      <sheetId val="5"/>
      <sheetId val="6"/>
    </sheetIdMap>
  </header>
  <header guid="{598ED03D-9583-4313-942C-66D382654C18}" dateTime="2018-05-03T10:29:52" maxSheetId="7" userName="user1" r:id="rId12" minRId="146" maxRId="165">
    <sheetIdMap count="6">
      <sheetId val="1"/>
      <sheetId val="2"/>
      <sheetId val="3"/>
      <sheetId val="4"/>
      <sheetId val="5"/>
      <sheetId val="6"/>
    </sheetIdMap>
  </header>
  <header guid="{831C7CF6-DF72-4A57-808A-C291DE831177}" dateTime="2018-05-03T10:34:21" maxSheetId="7" userName="user1" r:id="rId13" minRId="166" maxRId="239">
    <sheetIdMap count="6">
      <sheetId val="1"/>
      <sheetId val="2"/>
      <sheetId val="3"/>
      <sheetId val="4"/>
      <sheetId val="5"/>
      <sheetId val="6"/>
    </sheetIdMap>
  </header>
  <header guid="{566FAB2F-DF29-4018-AF65-ADDD4AEFFB76}" dateTime="2018-05-03T10:46:44" maxSheetId="7" userName="user1" r:id="rId14" minRId="240" maxRId="270">
    <sheetIdMap count="6">
      <sheetId val="1"/>
      <sheetId val="2"/>
      <sheetId val="3"/>
      <sheetId val="4"/>
      <sheetId val="5"/>
      <sheetId val="6"/>
    </sheetIdMap>
  </header>
  <header guid="{32994DA9-49E4-4A76-A6A6-68E58AA08C79}" dateTime="2018-05-09T09:43:12" maxSheetId="7" userName="VIK1" r:id="rId15" minRId="271" maxRId="272">
    <sheetIdMap count="6">
      <sheetId val="1"/>
      <sheetId val="2"/>
      <sheetId val="3"/>
      <sheetId val="4"/>
      <sheetId val="5"/>
      <sheetId val="6"/>
    </sheetIdMap>
  </header>
  <header guid="{A31CA6C0-11F4-4C34-A178-B462982DDC3F}" dateTime="2018-05-09T10:19:31" maxSheetId="7" userName="VIK1" r:id="rId16">
    <sheetIdMap count="6">
      <sheetId val="1"/>
      <sheetId val="2"/>
      <sheetId val="3"/>
      <sheetId val="4"/>
      <sheetId val="5"/>
      <sheetId val="6"/>
    </sheetIdMap>
  </header>
  <header guid="{8A0FA3CE-178B-4785-85C4-6302CB0E9E79}" dateTime="2018-05-09T15:20:32" maxSheetId="7" userName="User" r:id="rId17" minRId="283">
    <sheetIdMap count="6">
      <sheetId val="1"/>
      <sheetId val="2"/>
      <sheetId val="3"/>
      <sheetId val="4"/>
      <sheetId val="5"/>
      <sheetId val="6"/>
    </sheetIdMap>
  </header>
  <header guid="{5C969209-CFE2-42FC-8D33-18EFF592488D}" dateTime="2018-05-17T08:49:25" maxSheetId="7" userName="VIK1" r:id="rId18" minRId="289" maxRId="290">
    <sheetIdMap count="6">
      <sheetId val="1"/>
      <sheetId val="2"/>
      <sheetId val="3"/>
      <sheetId val="4"/>
      <sheetId val="5"/>
      <sheetId val="6"/>
    </sheetIdMap>
  </header>
  <header guid="{0FB479CA-D4DF-4611-AA8E-535D331A05F5}" dateTime="2018-05-17T12:07:02" maxSheetId="7" userName="VIK1" r:id="rId19" minRId="291" maxRId="304">
    <sheetIdMap count="6">
      <sheetId val="1"/>
      <sheetId val="2"/>
      <sheetId val="3"/>
      <sheetId val="4"/>
      <sheetId val="5"/>
      <sheetId val="6"/>
    </sheetIdMap>
  </header>
  <header guid="{BF1370D7-A683-465A-B59F-246B225C955A}" dateTime="2018-05-17T12:07:24" maxSheetId="7" userName="VIK1" r:id="rId20" minRId="310">
    <sheetIdMap count="6">
      <sheetId val="1"/>
      <sheetId val="2"/>
      <sheetId val="3"/>
      <sheetId val="4"/>
      <sheetId val="5"/>
      <sheetId val="6"/>
    </sheetIdMap>
  </header>
  <header guid="{6AF4E76E-BDCE-4324-AD9B-EF244B40E6E5}" dateTime="2018-05-17T12:10:28" maxSheetId="7" userName="VIK1" r:id="rId21" minRId="311">
    <sheetIdMap count="6">
      <sheetId val="1"/>
      <sheetId val="2"/>
      <sheetId val="3"/>
      <sheetId val="4"/>
      <sheetId val="5"/>
      <sheetId val="6"/>
    </sheetIdMap>
  </header>
  <header guid="{B493B5AF-7490-4DA8-BFBA-03C8D86114FB}" dateTime="2018-05-17T12:12:05" maxSheetId="7" userName="VIK1" r:id="rId22" minRId="312" maxRId="314">
    <sheetIdMap count="6">
      <sheetId val="1"/>
      <sheetId val="2"/>
      <sheetId val="3"/>
      <sheetId val="4"/>
      <sheetId val="5"/>
      <sheetId val="6"/>
    </sheetIdMap>
  </header>
  <header guid="{0AC31DA2-0982-43DF-8123-02209E1D4D82}" dateTime="2018-05-17T13:35:55" maxSheetId="7" userName="VIK1" r:id="rId23" minRId="315">
    <sheetIdMap count="6">
      <sheetId val="1"/>
      <sheetId val="2"/>
      <sheetId val="3"/>
      <sheetId val="4"/>
      <sheetId val="5"/>
      <sheetId val="6"/>
    </sheetIdMap>
  </header>
  <header guid="{0A041F83-1809-447B-8CDB-D066168C73DA}" dateTime="2018-05-18T08:40:15" maxSheetId="7" userName="VIK1" r:id="rId24" minRId="316" maxRId="317">
    <sheetIdMap count="6">
      <sheetId val="1"/>
      <sheetId val="2"/>
      <sheetId val="3"/>
      <sheetId val="4"/>
      <sheetId val="5"/>
      <sheetId val="6"/>
    </sheetIdMap>
  </header>
  <header guid="{F74764A7-73CF-4703-967B-323AF20F3D1A}" dateTime="2018-05-18T11:07:10" maxSheetId="7" userName="VIK1" r:id="rId25" minRId="318" maxRId="321">
    <sheetIdMap count="6">
      <sheetId val="1"/>
      <sheetId val="2"/>
      <sheetId val="3"/>
      <sheetId val="4"/>
      <sheetId val="5"/>
      <sheetId val="6"/>
    </sheetIdMap>
  </header>
  <header guid="{8D8AB5D5-6BE1-41FF-A4CB-1D310F27EF98}" dateTime="2018-05-21T11:54:08" maxSheetId="7" userName="VIK1" r:id="rId26" minRId="322">
    <sheetIdMap count="6">
      <sheetId val="1"/>
      <sheetId val="2"/>
      <sheetId val="3"/>
      <sheetId val="4"/>
      <sheetId val="5"/>
      <sheetId val="6"/>
    </sheetIdMap>
  </header>
  <header guid="{8A5DEBFA-6951-4E1D-B64F-AD7E58EEC66F}" dateTime="2018-05-21T13:54:32" maxSheetId="7" userName="VIK1" r:id="rId27" minRId="323" maxRId="340">
    <sheetIdMap count="6">
      <sheetId val="1"/>
      <sheetId val="2"/>
      <sheetId val="3"/>
      <sheetId val="4"/>
      <sheetId val="5"/>
      <sheetId val="6"/>
    </sheetIdMap>
  </header>
  <header guid="{47AB9D84-3862-4AFE-ABCF-DAC6D035DE0E}" dateTime="2018-05-21T13:55:57" maxSheetId="7" userName="VIK1" r:id="rId28" minRId="341" maxRId="342">
    <sheetIdMap count="6">
      <sheetId val="1"/>
      <sheetId val="2"/>
      <sheetId val="3"/>
      <sheetId val="4"/>
      <sheetId val="5"/>
      <sheetId val="6"/>
    </sheetIdMap>
  </header>
  <header guid="{CDF7A363-4C1A-48A1-BF51-70C7A84AD023}" dateTime="2018-05-21T14:01:01" maxSheetId="7" userName="VIK1" r:id="rId29" minRId="343" maxRId="345">
    <sheetIdMap count="6">
      <sheetId val="1"/>
      <sheetId val="2"/>
      <sheetId val="3"/>
      <sheetId val="4"/>
      <sheetId val="5"/>
      <sheetId val="6"/>
    </sheetIdMap>
  </header>
  <header guid="{E7407CD7-094B-4F42-9B3A-DE5FDBA84827}" dateTime="2018-05-21T14:02:58" maxSheetId="7" userName="VIK1" r:id="rId30" minRId="346" maxRId="348">
    <sheetIdMap count="6">
      <sheetId val="1"/>
      <sheetId val="2"/>
      <sheetId val="3"/>
      <sheetId val="4"/>
      <sheetId val="5"/>
      <sheetId val="6"/>
    </sheetIdMap>
  </header>
  <header guid="{3CE27C4D-3B46-406A-9EAC-534227BEB99A}" dateTime="2018-05-21T14:03:47" maxSheetId="7" userName="VIK1" r:id="rId31" minRId="349">
    <sheetIdMap count="6">
      <sheetId val="1"/>
      <sheetId val="2"/>
      <sheetId val="3"/>
      <sheetId val="4"/>
      <sheetId val="5"/>
      <sheetId val="6"/>
    </sheetIdMap>
  </header>
  <header guid="{CE669D07-BB1C-4670-A0F3-C8AC66490CF1}" dateTime="2018-05-28T11:20:50" maxSheetId="7" userName="user1" r:id="rId32" minRId="350" maxRId="519">
    <sheetIdMap count="6">
      <sheetId val="1"/>
      <sheetId val="2"/>
      <sheetId val="3"/>
      <sheetId val="4"/>
      <sheetId val="5"/>
      <sheetId val="6"/>
    </sheetIdMap>
  </header>
  <header guid="{02492453-8119-4BA7-94E2-2AA57F7C5CEA}" dateTime="2018-05-28T13:54:52" maxSheetId="7" userName="user1" r:id="rId33" minRId="520" maxRId="546">
    <sheetIdMap count="6">
      <sheetId val="1"/>
      <sheetId val="2"/>
      <sheetId val="3"/>
      <sheetId val="4"/>
      <sheetId val="5"/>
      <sheetId val="6"/>
    </sheetIdMap>
  </header>
  <header guid="{ACA5AF6F-8AE2-4CA2-AE0F-D223E5A46497}" dateTime="2018-05-28T14:01:14" maxSheetId="7" userName="user1" r:id="rId34" minRId="547" maxRId="569">
    <sheetIdMap count="6">
      <sheetId val="1"/>
      <sheetId val="2"/>
      <sheetId val="3"/>
      <sheetId val="4"/>
      <sheetId val="5"/>
      <sheetId val="6"/>
    </sheetIdMap>
  </header>
  <header guid="{2BE45E80-A33D-4243-85F7-180588D460DF}" dateTime="2018-05-28T14:19:20" maxSheetId="7" userName="user1" r:id="rId35" minRId="570" maxRId="675">
    <sheetIdMap count="6">
      <sheetId val="1"/>
      <sheetId val="2"/>
      <sheetId val="3"/>
      <sheetId val="4"/>
      <sheetId val="5"/>
      <sheetId val="6"/>
    </sheetIdMap>
  </header>
  <header guid="{BC7E880C-E277-4F2D-9A88-5665C680CC87}" dateTime="2018-05-29T10:47:13" maxSheetId="7" userName="user1" r:id="rId36" minRId="676" maxRId="775">
    <sheetIdMap count="6">
      <sheetId val="1"/>
      <sheetId val="2"/>
      <sheetId val="3"/>
      <sheetId val="4"/>
      <sheetId val="5"/>
      <sheetId val="6"/>
    </sheetIdMap>
  </header>
  <header guid="{3D93CE99-7C32-4CA1-8D85-F77BEB1E3261}" dateTime="2018-05-29T11:34:50" maxSheetId="7" userName="user1" r:id="rId37" minRId="776" maxRId="853">
    <sheetIdMap count="6">
      <sheetId val="1"/>
      <sheetId val="2"/>
      <sheetId val="3"/>
      <sheetId val="4"/>
      <sheetId val="5"/>
      <sheetId val="6"/>
    </sheetIdMap>
  </header>
  <header guid="{A1BD49CD-033D-4FA0-A54A-BF867F5D0592}" dateTime="2018-05-29T14:11:44" maxSheetId="7" userName="user1" r:id="rId38" minRId="859" maxRId="868">
    <sheetIdMap count="6">
      <sheetId val="1"/>
      <sheetId val="2"/>
      <sheetId val="3"/>
      <sheetId val="4"/>
      <sheetId val="5"/>
      <sheetId val="6"/>
    </sheetIdMap>
  </header>
  <header guid="{AE38626F-D3EA-4466-91C1-CE6AE9572033}" dateTime="2018-05-29T15:33:54" maxSheetId="7" userName="user1" r:id="rId39" minRId="869" maxRId="949">
    <sheetIdMap count="6">
      <sheetId val="1"/>
      <sheetId val="2"/>
      <sheetId val="3"/>
      <sheetId val="4"/>
      <sheetId val="5"/>
      <sheetId val="6"/>
    </sheetIdMap>
  </header>
  <header guid="{D2ED8DA4-A089-4B33-8305-72FF1D332A74}" dateTime="2018-05-29T15:43:15" maxSheetId="7" userName="user1" r:id="rId40" minRId="950" maxRId="952">
    <sheetIdMap count="6">
      <sheetId val="1"/>
      <sheetId val="2"/>
      <sheetId val="3"/>
      <sheetId val="4"/>
      <sheetId val="5"/>
      <sheetId val="6"/>
    </sheetIdMap>
  </header>
  <header guid="{461C54DA-4A9D-4940-A0C9-2E603F7AB02F}" dateTime="2018-05-29T15:46:27" maxSheetId="7" userName="user1" r:id="rId41" minRId="953" maxRId="955">
    <sheetIdMap count="6">
      <sheetId val="1"/>
      <sheetId val="2"/>
      <sheetId val="3"/>
      <sheetId val="4"/>
      <sheetId val="5"/>
      <sheetId val="6"/>
    </sheetIdMap>
  </header>
  <header guid="{EFE6B417-FCF6-4E42-B9BD-51D54F69C0DD}" dateTime="2018-05-29T16:29:28" maxSheetId="7" userName="user1" r:id="rId42" minRId="956" maxRId="1059">
    <sheetIdMap count="6">
      <sheetId val="1"/>
      <sheetId val="2"/>
      <sheetId val="3"/>
      <sheetId val="4"/>
      <sheetId val="5"/>
      <sheetId val="6"/>
    </sheetIdMap>
  </header>
  <header guid="{ADAD067E-5245-4F63-8E4A-8FC5237D47B6}" dateTime="2018-05-29T16:29:43" maxSheetId="7" userName="user1" r:id="rId43" minRId="1065">
    <sheetIdMap count="6">
      <sheetId val="1"/>
      <sheetId val="2"/>
      <sheetId val="3"/>
      <sheetId val="4"/>
      <sheetId val="5"/>
      <sheetId val="6"/>
    </sheetIdMap>
  </header>
  <header guid="{143BF944-4A86-4E48-A431-7A77FA8979AC}" dateTime="2018-05-29T16:41:10" maxSheetId="7" userName="user1" r:id="rId44" minRId="1066" maxRId="1076">
    <sheetIdMap count="6">
      <sheetId val="1"/>
      <sheetId val="2"/>
      <sheetId val="3"/>
      <sheetId val="4"/>
      <sheetId val="5"/>
      <sheetId val="6"/>
    </sheetIdMap>
  </header>
  <header guid="{62245227-A4C8-499E-A311-3625D07C738B}" dateTime="2018-05-30T08:52:35" maxSheetId="7" userName="user1" r:id="rId45" minRId="1077" maxRId="1108">
    <sheetIdMap count="6">
      <sheetId val="1"/>
      <sheetId val="2"/>
      <sheetId val="3"/>
      <sheetId val="4"/>
      <sheetId val="5"/>
      <sheetId val="6"/>
    </sheetIdMap>
  </header>
  <header guid="{C87C6E51-7E0D-4F76-BAA7-430EAB3287F6}" dateTime="2018-05-31T15:54:27" maxSheetId="7" userName="User" r:id="rId46">
    <sheetIdMap count="6">
      <sheetId val="1"/>
      <sheetId val="2"/>
      <sheetId val="3"/>
      <sheetId val="4"/>
      <sheetId val="5"/>
      <sheetId val="6"/>
    </sheetIdMap>
  </header>
  <header guid="{F8788FF7-D230-4A25-A9CE-80536A3D16AF}" dateTime="2018-06-11T11:10:42" maxSheetId="7" userName="VIK1" r:id="rId47" minRId="1114" maxRId="1128">
    <sheetIdMap count="6">
      <sheetId val="1"/>
      <sheetId val="2"/>
      <sheetId val="3"/>
      <sheetId val="4"/>
      <sheetId val="5"/>
      <sheetId val="6"/>
    </sheetIdMap>
  </header>
  <header guid="{F5DFAF98-AA11-4848-8E32-06B41CDB65BC}" dateTime="2018-06-11T14:42:42" maxSheetId="7" userName="VIK1" r:id="rId48" minRId="1129" maxRId="1172">
    <sheetIdMap count="6">
      <sheetId val="1"/>
      <sheetId val="2"/>
      <sheetId val="3"/>
      <sheetId val="4"/>
      <sheetId val="5"/>
      <sheetId val="6"/>
    </sheetIdMap>
  </header>
  <header guid="{DD70E59B-B946-449F-874A-DA8DD83C22B5}" dateTime="2018-06-11T14:43:18" maxSheetId="7" userName="VIK1" r:id="rId49" minRId="1173" maxRId="1174">
    <sheetIdMap count="6">
      <sheetId val="1"/>
      <sheetId val="2"/>
      <sheetId val="3"/>
      <sheetId val="4"/>
      <sheetId val="5"/>
      <sheetId val="6"/>
    </sheetIdMap>
  </header>
  <header guid="{0F10E772-1F11-4542-8180-FB871910C223}" dateTime="2018-06-14T08:36:58" maxSheetId="7" userName="VIK1" r:id="rId50">
    <sheetIdMap count="6">
      <sheetId val="1"/>
      <sheetId val="2"/>
      <sheetId val="3"/>
      <sheetId val="4"/>
      <sheetId val="5"/>
      <sheetId val="6"/>
    </sheetIdMap>
  </header>
  <header guid="{E3118CA7-2754-4DDA-BEE1-5AB3209A5E78}" dateTime="2018-06-18T09:37:45" maxSheetId="7" userName="VIK1" r:id="rId51" minRId="1180" maxRId="1189">
    <sheetIdMap count="6">
      <sheetId val="1"/>
      <sheetId val="2"/>
      <sheetId val="3"/>
      <sheetId val="4"/>
      <sheetId val="5"/>
      <sheetId val="6"/>
    </sheetIdMap>
  </header>
  <header guid="{87A11AA3-7988-4169-88DD-9777CFB6B45D}" dateTime="2018-06-18T10:20:56" maxSheetId="7" userName="user1" r:id="rId52" minRId="1190" maxRId="1199">
    <sheetIdMap count="6">
      <sheetId val="1"/>
      <sheetId val="2"/>
      <sheetId val="3"/>
      <sheetId val="4"/>
      <sheetId val="5"/>
      <sheetId val="6"/>
    </sheetIdMap>
  </header>
  <header guid="{7774FDAD-CDF4-4164-95BB-7E8C0DE05751}" dateTime="2018-06-18T11:21:30" maxSheetId="7" userName="user1" r:id="rId53" minRId="1200" maxRId="1209">
    <sheetIdMap count="6">
      <sheetId val="1"/>
      <sheetId val="2"/>
      <sheetId val="3"/>
      <sheetId val="4"/>
      <sheetId val="5"/>
      <sheetId val="6"/>
    </sheetIdMap>
  </header>
  <header guid="{207D77F6-EDA3-4760-B9E8-1B32EEAE3EF9}" dateTime="2018-06-18T11:56:39" maxSheetId="7" userName="user1" r:id="rId54" minRId="1210" maxRId="1211">
    <sheetIdMap count="6">
      <sheetId val="1"/>
      <sheetId val="2"/>
      <sheetId val="3"/>
      <sheetId val="4"/>
      <sheetId val="5"/>
      <sheetId val="6"/>
    </sheetIdMap>
  </header>
  <header guid="{0544037D-918A-4E89-A066-D53E4727C06E}" dateTime="2018-06-19T10:16:51" maxSheetId="7" userName="VIK1" r:id="rId55" minRId="1212" maxRId="1216">
    <sheetIdMap count="6">
      <sheetId val="1"/>
      <sheetId val="2"/>
      <sheetId val="3"/>
      <sheetId val="4"/>
      <sheetId val="5"/>
      <sheetId val="6"/>
    </sheetIdMap>
  </header>
  <header guid="{792C10E3-B9B7-403A-ADB8-604CD08EA6DD}" dateTime="2018-06-19T10:17:14" maxSheetId="7" userName="VIK1" r:id="rId56" minRId="1222" maxRId="1224">
    <sheetIdMap count="6">
      <sheetId val="1"/>
      <sheetId val="2"/>
      <sheetId val="3"/>
      <sheetId val="4"/>
      <sheetId val="5"/>
      <sheetId val="6"/>
    </sheetIdMap>
  </header>
  <header guid="{0267CC0C-E50C-4C80-B2C4-0D7648CD17DC}" dateTime="2018-06-22T09:59:42" maxSheetId="7" userName="VIK1" r:id="rId57" minRId="1230" maxRId="1231">
    <sheetIdMap count="6">
      <sheetId val="1"/>
      <sheetId val="2"/>
      <sheetId val="3"/>
      <sheetId val="4"/>
      <sheetId val="5"/>
      <sheetId val="6"/>
    </sheetIdMap>
  </header>
  <header guid="{A13410B0-FAE0-4453-B6D6-73ACE1E3F933}" dateTime="2018-06-22T10:22:31" maxSheetId="7" userName="VIK1" r:id="rId58" minRId="1232" maxRId="1237">
    <sheetIdMap count="6">
      <sheetId val="1"/>
      <sheetId val="2"/>
      <sheetId val="3"/>
      <sheetId val="4"/>
      <sheetId val="5"/>
      <sheetId val="6"/>
    </sheetIdMap>
  </header>
  <header guid="{616A7E47-E8A2-4A2B-A6C8-F8FC3A12F94B}" dateTime="2018-06-22T10:26:22" maxSheetId="7" userName="VIK1" r:id="rId59" minRId="1238" maxRId="1240">
    <sheetIdMap count="6">
      <sheetId val="1"/>
      <sheetId val="2"/>
      <sheetId val="3"/>
      <sheetId val="4"/>
      <sheetId val="5"/>
      <sheetId val="6"/>
    </sheetIdMap>
  </header>
  <header guid="{36BA8D84-E5E3-434B-9773-7E32A88255B3}" dateTime="2018-06-22T11:31:02" maxSheetId="7" userName="VIK1" r:id="rId60" minRId="1241" maxRId="1243">
    <sheetIdMap count="6">
      <sheetId val="1"/>
      <sheetId val="2"/>
      <sheetId val="3"/>
      <sheetId val="4"/>
      <sheetId val="5"/>
      <sheetId val="6"/>
    </sheetIdMap>
  </header>
  <header guid="{7647C063-A85A-4ABE-8010-CB63A7EE8B52}" dateTime="2018-07-04T13:21:14" maxSheetId="7" userName="user1" r:id="rId61" minRId="1244" maxRId="1245">
    <sheetIdMap count="6">
      <sheetId val="1"/>
      <sheetId val="2"/>
      <sheetId val="3"/>
      <sheetId val="4"/>
      <sheetId val="5"/>
      <sheetId val="6"/>
    </sheetIdMap>
  </header>
  <header guid="{6E4234B8-4EA4-47B0-BB11-A20E176C19FE}" dateTime="2018-07-04T13:26:30" maxSheetId="7" userName="user1" r:id="rId62" minRId="1246" maxRId="1254">
    <sheetIdMap count="6">
      <sheetId val="1"/>
      <sheetId val="2"/>
      <sheetId val="3"/>
      <sheetId val="4"/>
      <sheetId val="5"/>
      <sheetId val="6"/>
    </sheetIdMap>
  </header>
  <header guid="{490E1E6D-BEA6-4670-A14F-6C77273BE14A}" dateTime="2018-07-05T10:12:41" maxSheetId="7" userName="user1" r:id="rId63" minRId="1255" maxRId="1257">
    <sheetIdMap count="6">
      <sheetId val="1"/>
      <sheetId val="2"/>
      <sheetId val="3"/>
      <sheetId val="4"/>
      <sheetId val="5"/>
      <sheetId val="6"/>
    </sheetIdMap>
  </header>
  <header guid="{A26106B2-0545-4DCC-A6FE-9CED8CB9DE9B}" dateTime="2018-07-05T10:20:34" maxSheetId="7" userName="user1" r:id="rId64" minRId="1258" maxRId="1267">
    <sheetIdMap count="6">
      <sheetId val="1"/>
      <sheetId val="2"/>
      <sheetId val="3"/>
      <sheetId val="4"/>
      <sheetId val="5"/>
      <sheetId val="6"/>
    </sheetIdMap>
  </header>
  <header guid="{60BE3712-552B-46C9-AF2F-2E68950934F0}" dateTime="2018-07-05T10:24:52" maxSheetId="7" userName="user1" r:id="rId65" minRId="1268" maxRId="1291">
    <sheetIdMap count="6">
      <sheetId val="1"/>
      <sheetId val="2"/>
      <sheetId val="3"/>
      <sheetId val="4"/>
      <sheetId val="5"/>
      <sheetId val="6"/>
    </sheetIdMap>
  </header>
  <header guid="{CBBA2D65-9ACD-4328-BFCB-83BC3DF393DD}" dateTime="2018-07-05T10:34:01" maxSheetId="7" userName="user1" r:id="rId66" minRId="1292" maxRId="1310">
    <sheetIdMap count="6">
      <sheetId val="1"/>
      <sheetId val="2"/>
      <sheetId val="3"/>
      <sheetId val="4"/>
      <sheetId val="5"/>
      <sheetId val="6"/>
    </sheetIdMap>
  </header>
  <header guid="{08B8D8A8-CE0B-4BE2-BA9B-A4380EBA5422}" dateTime="2018-07-05T11:22:01" maxSheetId="7" userName="user1" r:id="rId67" minRId="1311" maxRId="1320">
    <sheetIdMap count="6">
      <sheetId val="1"/>
      <sheetId val="2"/>
      <sheetId val="3"/>
      <sheetId val="4"/>
      <sheetId val="5"/>
      <sheetId val="6"/>
    </sheetIdMap>
  </header>
  <header guid="{3F1ACB47-70CB-4A63-9279-4A8915AFC2E0}" dateTime="2018-07-05T14:27:28" maxSheetId="7" userName="User" r:id="rId68">
    <sheetIdMap count="6">
      <sheetId val="1"/>
      <sheetId val="2"/>
      <sheetId val="3"/>
      <sheetId val="4"/>
      <sheetId val="5"/>
      <sheetId val="6"/>
    </sheetIdMap>
  </header>
  <header guid="{BF4D6AFF-8576-44D6-8F58-0A135257A674}" dateTime="2018-07-05T14:34:11" maxSheetId="7" userName="User" r:id="rId69">
    <sheetIdMap count="6">
      <sheetId val="1"/>
      <sheetId val="2"/>
      <sheetId val="3"/>
      <sheetId val="4"/>
      <sheetId val="5"/>
      <sheetId val="6"/>
    </sheetIdMap>
  </header>
  <header guid="{1892E43B-8010-4638-B2AE-B211003B2C11}" dateTime="2018-07-05T17:16:35" maxSheetId="7" userName="User" r:id="rId70" minRId="1331">
    <sheetIdMap count="6">
      <sheetId val="1"/>
      <sheetId val="2"/>
      <sheetId val="3"/>
      <sheetId val="4"/>
      <sheetId val="5"/>
      <sheetId val="6"/>
    </sheetIdMap>
  </header>
  <header guid="{93B842D9-9ED1-4EE0-9F85-9F406C3B7289}" dateTime="2018-07-06T14:30:39" maxSheetId="7" userName="VIK1" r:id="rId71" minRId="1332" maxRId="1348">
    <sheetIdMap count="6">
      <sheetId val="1"/>
      <sheetId val="2"/>
      <sheetId val="3"/>
      <sheetId val="4"/>
      <sheetId val="5"/>
      <sheetId val="6"/>
    </sheetIdMap>
  </header>
  <header guid="{85E39056-BBF0-48DE-8A3A-01A7D41670CF}" dateTime="2018-07-06T14:31:59" maxSheetId="7" userName="VIK1" r:id="rId72" minRId="1349" maxRId="1350">
    <sheetIdMap count="6">
      <sheetId val="1"/>
      <sheetId val="2"/>
      <sheetId val="3"/>
      <sheetId val="4"/>
      <sheetId val="5"/>
      <sheetId val="6"/>
    </sheetIdMap>
  </header>
  <header guid="{D784FA1A-6D48-496F-8499-7F0804441514}" dateTime="2018-07-06T14:33:51" maxSheetId="7" userName="VIK1" r:id="rId73" minRId="1351">
    <sheetIdMap count="6">
      <sheetId val="1"/>
      <sheetId val="2"/>
      <sheetId val="3"/>
      <sheetId val="4"/>
      <sheetId val="5"/>
      <sheetId val="6"/>
    </sheetIdMap>
  </header>
  <header guid="{9F1B596F-D0F1-45D8-BEAE-DCF022F4AF1D}" dateTime="2018-07-09T10:09:16" maxSheetId="7" userName="user1" r:id="rId74" minRId="1352">
    <sheetIdMap count="6">
      <sheetId val="1"/>
      <sheetId val="2"/>
      <sheetId val="3"/>
      <sheetId val="4"/>
      <sheetId val="5"/>
      <sheetId val="6"/>
    </sheetIdMap>
  </header>
  <header guid="{5F5C734F-8FBB-4164-AB8A-37F460BFCA7B}" dateTime="2018-07-09T10:46:54" maxSheetId="7" userName="user1" r:id="rId75">
    <sheetIdMap count="6">
      <sheetId val="1"/>
      <sheetId val="2"/>
      <sheetId val="3"/>
      <sheetId val="4"/>
      <sheetId val="5"/>
      <sheetId val="6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>
  <rcc rId="1351" sId="5">
    <nc r="I39" t="inlineStr">
      <is>
        <t>2015 г.</t>
      </is>
    </nc>
  </rcc>
</revisions>
</file>

<file path=xl/revisions/revisionLog1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70" sId="1">
    <nc r="H82">
      <v>2005</v>
    </nc>
  </rcc>
  <rcc rId="571" sId="1">
    <nc r="I82">
      <v>2005</v>
    </nc>
  </rcc>
  <rcc rId="572" sId="1">
    <nc r="J82">
      <v>2005</v>
    </nc>
  </rcc>
  <rcc rId="573" sId="1">
    <nc r="H83">
      <v>21</v>
    </nc>
  </rcc>
  <rcc rId="574" sId="1">
    <nc r="I83">
      <v>21</v>
    </nc>
  </rcc>
  <rcc rId="575" sId="1">
    <nc r="J83">
      <v>21</v>
    </nc>
  </rcc>
  <rcc rId="576" sId="1">
    <nc r="H81">
      <v>26184</v>
    </nc>
  </rcc>
  <rcc rId="577" sId="1">
    <nc r="I81">
      <v>26189</v>
    </nc>
  </rcc>
  <rcc rId="578" sId="1">
    <nc r="J81">
      <v>26194</v>
    </nc>
  </rcc>
  <rcc rId="579" sId="1">
    <nc r="D120">
      <v>7</v>
    </nc>
  </rcc>
  <rcc rId="580" sId="1">
    <nc r="E120">
      <v>9</v>
    </nc>
  </rcc>
  <rcc rId="581" sId="1">
    <nc r="F120">
      <v>10</v>
    </nc>
  </rcc>
  <rcc rId="582" sId="1">
    <nc r="G120">
      <v>10</v>
    </nc>
  </rcc>
  <rcc rId="583" sId="1">
    <nc r="D119">
      <v>58709</v>
    </nc>
  </rcc>
  <rcc rId="584" sId="1">
    <nc r="E119">
      <v>57843</v>
    </nc>
  </rcc>
  <rcc rId="585" sId="1">
    <nc r="F119">
      <v>56978</v>
    </nc>
  </rcc>
  <rcc rId="586" sId="1">
    <nc r="G119">
      <v>56114</v>
    </nc>
  </rcc>
  <rcc rId="587" sId="1">
    <nc r="H120">
      <v>10</v>
    </nc>
  </rcc>
  <rcc rId="588" sId="1">
    <nc r="I120">
      <v>10</v>
    </nc>
  </rcc>
  <rcc rId="589" sId="1">
    <nc r="J120">
      <v>10</v>
    </nc>
  </rcc>
  <rcc rId="590" sId="1">
    <nc r="H119">
      <v>55250</v>
    </nc>
  </rcc>
  <rcc rId="591" sId="1">
    <nc r="I119">
      <v>54386</v>
    </nc>
  </rcc>
  <rcc rId="592" sId="1">
    <nc r="J119">
      <v>53538</v>
    </nc>
  </rcc>
  <rcc rId="593" sId="1">
    <nc r="D126">
      <v>37473</v>
    </nc>
  </rcc>
  <rcc rId="594" sId="1">
    <nc r="E126">
      <v>37591</v>
    </nc>
  </rcc>
  <rcc rId="595" sId="1">
    <nc r="F126">
      <v>37600</v>
    </nc>
  </rcc>
  <rcc rId="596" sId="1">
    <nc r="G126">
      <v>37610</v>
    </nc>
  </rcc>
  <rcc rId="597" sId="1">
    <nc r="D127">
      <v>7</v>
    </nc>
  </rcc>
  <rcc rId="598" sId="1">
    <nc r="E127">
      <v>9</v>
    </nc>
  </rcc>
  <rcc rId="599" sId="1">
    <nc r="F127">
      <v>10</v>
    </nc>
  </rcc>
  <rcc rId="600" sId="1">
    <nc r="G127">
      <v>10</v>
    </nc>
  </rcc>
  <rcc rId="601" sId="1">
    <nc r="D122">
      <v>0</v>
    </nc>
  </rcc>
  <rcc rId="602" sId="1">
    <nc r="E122">
      <v>0</v>
    </nc>
  </rcc>
  <rcc rId="603" sId="1">
    <nc r="F122">
      <v>0</v>
    </nc>
  </rcc>
  <rcc rId="604" sId="1">
    <nc r="G122">
      <v>0</v>
    </nc>
  </rcc>
  <rcc rId="605" sId="1">
    <nc r="D123">
      <v>0</v>
    </nc>
  </rcc>
  <rcc rId="606" sId="1">
    <nc r="E123">
      <v>0</v>
    </nc>
  </rcc>
  <rcc rId="607" sId="1">
    <nc r="F123">
      <v>0</v>
    </nc>
  </rcc>
  <rcc rId="608" sId="1">
    <nc r="G123">
      <v>0</v>
    </nc>
  </rcc>
  <rcc rId="609" sId="1">
    <nc r="D133">
      <v>0</v>
    </nc>
  </rcc>
  <rcc rId="610" sId="1">
    <nc r="E133">
      <v>0</v>
    </nc>
  </rcc>
  <rcc rId="611" sId="1">
    <nc r="F133">
      <v>0</v>
    </nc>
  </rcc>
  <rcc rId="612" sId="1">
    <nc r="G133">
      <v>0</v>
    </nc>
  </rcc>
  <rcc rId="613" sId="1">
    <nc r="D134">
      <v>0</v>
    </nc>
  </rcc>
  <rcc rId="614" sId="1">
    <nc r="E134">
      <v>0</v>
    </nc>
  </rcc>
  <rcc rId="615" sId="1">
    <nc r="F134">
      <v>0</v>
    </nc>
  </rcc>
  <rcc rId="616" sId="1">
    <nc r="G134">
      <v>0</v>
    </nc>
  </rcc>
  <rcc rId="617" sId="1">
    <nc r="D136">
      <v>0</v>
    </nc>
  </rcc>
  <rcc rId="618" sId="1">
    <nc r="E136">
      <v>0</v>
    </nc>
  </rcc>
  <rcc rId="619" sId="1">
    <nc r="F136">
      <v>0</v>
    </nc>
  </rcc>
  <rcc rId="620" sId="1">
    <nc r="G136">
      <v>0</v>
    </nc>
  </rcc>
  <rcc rId="621" sId="1">
    <nc r="D137">
      <v>0</v>
    </nc>
  </rcc>
  <rcc rId="622" sId="1">
    <nc r="E137">
      <v>0</v>
    </nc>
  </rcc>
  <rcc rId="623" sId="1">
    <nc r="F137">
      <v>0</v>
    </nc>
  </rcc>
  <rcc rId="624" sId="1">
    <nc r="G137">
      <v>0</v>
    </nc>
  </rcc>
  <rcc rId="625" sId="1">
    <nc r="D138">
      <v>0</v>
    </nc>
  </rcc>
  <rcc rId="626" sId="1">
    <nc r="E138">
      <v>0</v>
    </nc>
  </rcc>
  <rcc rId="627" sId="1">
    <nc r="F138">
      <v>0</v>
    </nc>
  </rcc>
  <rcc rId="628" sId="1">
    <nc r="G138">
      <v>0</v>
    </nc>
  </rcc>
  <rcc rId="629" sId="1">
    <nc r="D129">
      <v>34693</v>
    </nc>
  </rcc>
  <rcc rId="630" sId="1">
    <nc r="E129">
      <v>34805</v>
    </nc>
  </rcc>
  <rcc rId="631" sId="1">
    <nc r="F129">
      <v>34815</v>
    </nc>
  </rcc>
  <rcc rId="632" sId="1">
    <nc r="G129">
      <v>34825</v>
    </nc>
  </rcc>
  <rcc rId="633" sId="1">
    <nc r="H129">
      <v>34835</v>
    </nc>
  </rcc>
  <rcc rId="634" sId="1">
    <nc r="I129">
      <v>34845</v>
    </nc>
  </rcc>
  <rcc rId="635" sId="1">
    <nc r="J129">
      <v>34854</v>
    </nc>
  </rcc>
  <rcc rId="636" sId="1">
    <nc r="D130">
      <v>1699</v>
    </nc>
  </rcc>
  <rcc rId="637" sId="1">
    <nc r="E130">
      <v>1716</v>
    </nc>
  </rcc>
  <rcc rId="638" sId="1">
    <nc r="F130">
      <v>1717</v>
    </nc>
  </rcc>
  <rcc rId="639" sId="1">
    <nc r="G130">
      <v>1718</v>
    </nc>
  </rcc>
  <rcc rId="640" sId="1">
    <nc r="H130">
      <v>1719</v>
    </nc>
  </rcc>
  <rcc rId="641" sId="1">
    <nc r="I130">
      <v>1720</v>
    </nc>
  </rcc>
  <rcc rId="642" sId="1">
    <nc r="J130">
      <v>1721</v>
    </nc>
  </rcc>
  <rcc rId="643" sId="1">
    <nc r="D131">
      <v>1088</v>
    </nc>
  </rcc>
  <rcc rId="644" sId="1">
    <nc r="E131">
      <v>1079</v>
    </nc>
  </rcc>
  <rcc rId="645" sId="1">
    <nc r="F131">
      <v>1078</v>
    </nc>
  </rcc>
  <rcc rId="646" sId="1">
    <nc r="G131">
      <v>1077</v>
    </nc>
  </rcc>
  <rcc rId="647" sId="1">
    <nc r="H131">
      <v>1076</v>
    </nc>
  </rcc>
  <rcc rId="648" sId="1">
    <nc r="I131">
      <v>1075</v>
    </nc>
  </rcc>
  <rcc rId="649" sId="1">
    <nc r="J131">
      <v>1075</v>
    </nc>
  </rcc>
  <rcc rId="650" sId="1">
    <nc r="H127">
      <v>10</v>
    </nc>
  </rcc>
  <rcc rId="651" sId="1">
    <nc r="I127">
      <v>10</v>
    </nc>
  </rcc>
  <rcc rId="652" sId="1">
    <nc r="J127">
      <v>10</v>
    </nc>
  </rcc>
  <rcc rId="653" sId="1">
    <nc r="H126">
      <v>37620</v>
    </nc>
  </rcc>
  <rcc rId="654" sId="1">
    <nc r="I126">
      <v>37630</v>
    </nc>
  </rcc>
  <rcc rId="655" sId="1">
    <nc r="J126">
      <v>37640</v>
    </nc>
  </rcc>
  <rcc rId="656" sId="1">
    <nc r="H123">
      <v>415</v>
    </nc>
  </rcc>
  <rcc rId="657" sId="1">
    <nc r="I123">
      <v>5</v>
    </nc>
  </rcc>
  <rcc rId="658" sId="1">
    <nc r="J123">
      <v>5</v>
    </nc>
  </rcc>
  <rcc rId="659" sId="1">
    <nc r="H122">
      <v>20918</v>
    </nc>
  </rcc>
  <rcc rId="660" sId="1">
    <nc r="I122">
      <v>20095</v>
    </nc>
  </rcc>
  <rcc rId="661" sId="1">
    <nc r="J122">
      <v>20667</v>
    </nc>
  </rcc>
  <rcc rId="662" sId="1">
    <nc r="J136">
      <v>23474</v>
    </nc>
  </rcc>
  <rcc rId="663" sId="1">
    <nc r="H137">
      <v>2005</v>
    </nc>
  </rcc>
  <rcc rId="664" sId="1">
    <nc r="I137">
      <v>2005</v>
    </nc>
  </rcc>
  <rcc rId="665" sId="1">
    <nc r="J137">
      <v>2005</v>
    </nc>
  </rcc>
  <rcc rId="666" sId="1">
    <nc r="H138">
      <v>21</v>
    </nc>
  </rcc>
  <rcc rId="667" sId="1">
    <nc r="I138">
      <v>21</v>
    </nc>
  </rcc>
  <rcc rId="668" sId="1">
    <nc r="J138">
      <v>21</v>
    </nc>
  </rcc>
  <rcc rId="669" sId="1">
    <nc r="H134">
      <v>415</v>
    </nc>
  </rcc>
  <rcc rId="670" sId="1">
    <nc r="I134">
      <v>5</v>
    </nc>
  </rcc>
  <rcc rId="671" sId="1">
    <nc r="J134">
      <v>5</v>
    </nc>
  </rcc>
  <rcc rId="672" sId="1">
    <nc r="H136">
      <v>23464</v>
    </nc>
  </rcc>
  <rcc rId="673" sId="1">
    <nc r="H133">
      <v>25075</v>
    </nc>
  </rcc>
  <rcc rId="674" sId="1">
    <nc r="I136">
      <v>23469</v>
    </nc>
  </rcc>
  <rcc rId="675" sId="1">
    <nc r="I133">
      <v>25490</v>
    </nc>
  </rcc>
</revisions>
</file>

<file path=xl/revisions/revisionLog11.xml><?xml version="1.0" encoding="utf-8"?>
<revisions xmlns="http://schemas.openxmlformats.org/spreadsheetml/2006/main" xmlns:r="http://schemas.openxmlformats.org/officeDocument/2006/relationships">
  <rcc rId="289" sId="4" numFmtId="4">
    <oc r="D8">
      <v>708</v>
    </oc>
    <nc r="D8">
      <v>707</v>
    </nc>
  </rcc>
  <rcc rId="290" sId="4" numFmtId="4">
    <oc r="C51">
      <v>16173</v>
    </oc>
    <nc r="C51">
      <v>16172</v>
    </nc>
  </rcc>
</revisions>
</file>

<file path=xl/revisions/revisionLog110.xml><?xml version="1.0" encoding="utf-8"?>
<revisions xmlns="http://schemas.openxmlformats.org/spreadsheetml/2006/main" xmlns:r="http://schemas.openxmlformats.org/officeDocument/2006/relationships">
  <rcc rId="1230" sId="4" odxf="1" dxf="1">
    <nc r="B30" t="inlineStr">
      <is>
        <t xml:space="preserve">Община Дряново - Допълнително водоснабдяване на село Радовци, водоем и хлораторна станция
</t>
      </is>
    </nc>
    <odxf>
      <alignment vertical="bottom" wrapText="0" readingOrder="0"/>
    </odxf>
    <ndxf>
      <alignment vertical="top" wrapText="1" readingOrder="0"/>
    </ndxf>
  </rcc>
  <rcc rId="1231" sId="4" numFmtId="4">
    <nc r="C30">
      <v>50</v>
    </nc>
  </rcc>
</revisions>
</file>

<file path=xl/revisions/revisionLog1101.xml><?xml version="1.0" encoding="utf-8"?>
<revisions xmlns="http://schemas.openxmlformats.org/spreadsheetml/2006/main" xmlns:r="http://schemas.openxmlformats.org/officeDocument/2006/relationships">
  <rcc rId="1129" sId="5">
    <oc r="E20">
      <v>199</v>
    </oc>
    <nc r="E20"/>
  </rcc>
  <rcc rId="1130" sId="5">
    <oc r="F20">
      <v>199</v>
    </oc>
    <nc r="F20"/>
  </rcc>
  <rcc rId="1131" sId="5">
    <oc r="G20">
      <v>199</v>
    </oc>
    <nc r="G20"/>
  </rcc>
  <rcc rId="1132" sId="5">
    <oc r="E21">
      <v>1112</v>
    </oc>
    <nc r="E21"/>
  </rcc>
  <rcc rId="1133" sId="5">
    <oc r="F21">
      <v>1154</v>
    </oc>
    <nc r="F21"/>
  </rcc>
  <rcc rId="1134" sId="5">
    <oc r="G21">
      <v>1197</v>
    </oc>
    <nc r="G21"/>
  </rcc>
  <rcc rId="1135" sId="5">
    <oc r="E22">
      <v>321</v>
    </oc>
    <nc r="E22"/>
  </rcc>
  <rcc rId="1136" sId="5">
    <oc r="F22">
      <v>329</v>
    </oc>
    <nc r="F22"/>
  </rcc>
  <rcc rId="1137" sId="5">
    <oc r="G22">
      <v>337</v>
    </oc>
    <nc r="G22"/>
  </rcc>
  <rcc rId="1138" sId="5">
    <oc r="E23">
      <v>126</v>
    </oc>
    <nc r="E23"/>
  </rcc>
  <rcc rId="1139" sId="5">
    <oc r="F23">
      <v>126</v>
    </oc>
    <nc r="F23"/>
  </rcc>
  <rcc rId="1140" sId="5">
    <oc r="G23">
      <v>126</v>
    </oc>
    <nc r="G23"/>
  </rcc>
  <rcc rId="1141" sId="5">
    <oc r="E24">
      <v>37</v>
    </oc>
    <nc r="E24"/>
  </rcc>
  <rcc rId="1142" sId="5">
    <oc r="F24">
      <v>37</v>
    </oc>
    <nc r="F24"/>
  </rcc>
  <rcc rId="1143" sId="5">
    <oc r="G24">
      <v>37</v>
    </oc>
    <nc r="G24"/>
  </rcc>
  <rcc rId="1144" sId="5">
    <oc r="E25">
      <f>SUM(E19:E24)</f>
    </oc>
    <nc r="E25"/>
  </rcc>
  <rcc rId="1145" sId="5">
    <oc r="F25">
      <f>SUM(F19:F24)</f>
    </oc>
    <nc r="F25"/>
  </rcc>
  <rcc rId="1146" sId="5">
    <oc r="G25">
      <f>SUM(G19:G24)</f>
    </oc>
    <nc r="G25"/>
  </rcc>
  <rcc rId="1147" sId="5">
    <oc r="I19" t="inlineStr">
      <is>
        <t>2019 г.</t>
      </is>
    </oc>
    <nc r="I19"/>
  </rcc>
  <rcc rId="1148" sId="5">
    <oc r="H19" t="inlineStr">
      <is>
        <t>Предстоящо обединение на ВИК ООД Габрово и "Бяла" ЕООД гр.Севлиево</t>
      </is>
    </oc>
    <nc r="H19" t="inlineStr">
      <is>
        <t>Реновирана ПСПВ</t>
      </is>
    </nc>
  </rcc>
  <rcc rId="1149" sId="5">
    <oc r="B18" t="inlineStr">
      <is>
        <t>ВИК Бяла ЕООД гр. Севлиево</t>
      </is>
    </oc>
    <nc r="B18" t="inlineStr">
      <is>
        <t>ПСПВ КИСЕЛЧОВА МОГИЛА</t>
      </is>
    </nc>
  </rcc>
  <rcc rId="1150" sId="5">
    <oc r="J19" t="inlineStr">
      <is>
        <t>Изготвен бизнес план за периода 2017-2021 г.</t>
      </is>
    </oc>
    <nc r="J19" t="inlineStr">
      <is>
        <t>Количествени сметки за необ. количества за експлоатация на станцията</t>
      </is>
    </nc>
  </rcc>
  <rcc rId="1151" sId="5">
    <nc r="C19">
      <v>65</v>
    </nc>
  </rcc>
  <rcc rId="1152" sId="5">
    <nc r="D19">
      <v>65</v>
    </nc>
  </rcc>
  <rcc rId="1153" sId="5">
    <oc r="E19">
      <v>710</v>
    </oc>
    <nc r="E19">
      <v>65</v>
    </nc>
  </rcc>
  <rcc rId="1154" sId="5">
    <oc r="F19">
      <v>710</v>
    </oc>
    <nc r="F19">
      <v>65</v>
    </nc>
  </rcc>
  <rcc rId="1155" sId="5">
    <oc r="G19">
      <v>710</v>
    </oc>
    <nc r="G19">
      <v>65</v>
    </nc>
  </rcc>
  <rcc rId="1156" sId="5">
    <oc r="D29">
      <v>65</v>
    </oc>
    <nc r="D29">
      <v>58</v>
    </nc>
  </rcc>
  <rcc rId="1157" sId="5">
    <oc r="E29">
      <v>65</v>
    </oc>
    <nc r="E29">
      <v>58</v>
    </nc>
  </rcc>
  <rcc rId="1158" sId="5">
    <oc r="F29">
      <v>65</v>
    </oc>
    <nc r="F29">
      <v>58</v>
    </nc>
  </rcc>
  <rcc rId="1159" sId="5">
    <oc r="G29">
      <v>65</v>
    </oc>
    <nc r="G29">
      <v>58</v>
    </nc>
  </rcc>
  <rcc rId="1160" sId="5">
    <oc r="C29">
      <v>65</v>
    </oc>
    <nc r="C29"/>
  </rcc>
  <rcc rId="1161" sId="5">
    <oc r="H29" t="inlineStr">
      <is>
        <t>Реновирана ПСПВ</t>
      </is>
    </oc>
    <nc r="H29" t="inlineStr">
      <is>
        <t xml:space="preserve">Реновирана ПСОВ Габрово и ПСОВ Трявна </t>
      </is>
    </nc>
  </rcc>
  <rcc rId="1162" sId="5">
    <oc r="B28" t="inlineStr">
      <is>
        <t>ПСПВ КИСЕЛЧОВА МОГИЛА</t>
      </is>
    </oc>
    <nc r="B28" t="inlineStr">
      <is>
        <t>ПСОВ</t>
      </is>
    </nc>
  </rcc>
  <rcc rId="1163" sId="5">
    <oc r="J39" t="inlineStr">
      <is>
        <t>Проектни данни</t>
      </is>
    </oc>
    <nc r="J39"/>
  </rcc>
  <rcc rId="1164" sId="5">
    <oc r="D39">
      <v>58</v>
    </oc>
    <nc r="D39"/>
  </rcc>
  <rcc rId="1165" sId="5">
    <oc r="E39">
      <v>58</v>
    </oc>
    <nc r="E39"/>
  </rcc>
  <rcc rId="1166" sId="5">
    <oc r="F39">
      <v>58</v>
    </oc>
    <nc r="F39"/>
  </rcc>
  <rcc rId="1167" sId="5">
    <oc r="G39">
      <v>58</v>
    </oc>
    <nc r="G39"/>
  </rcc>
  <rcc rId="1168" sId="5">
    <oc r="H39" t="inlineStr">
      <is>
        <t xml:space="preserve">Реновирана ПСОВ Габрово и ПСОВ Трявна </t>
      </is>
    </oc>
    <nc r="H39"/>
  </rcc>
  <rcc rId="1169" sId="5">
    <oc r="D45">
      <f>SUM(D39:D44)</f>
    </oc>
    <nc r="D45"/>
  </rcc>
  <rcc rId="1170" sId="5">
    <oc r="E45">
      <f>SUM(E39:E44)</f>
    </oc>
    <nc r="E45"/>
  </rcc>
  <rcc rId="1171" sId="5">
    <oc r="F45">
      <f>SUM(F39:F44)</f>
    </oc>
    <nc r="F45"/>
  </rcc>
  <rcc rId="1172" sId="5">
    <oc r="G45">
      <f>SUM(G39:G44)</f>
    </oc>
    <nc r="G45"/>
  </rcc>
</revisions>
</file>

<file path=xl/revisions/revisionLog111.xml><?xml version="1.0" encoding="utf-8"?>
<revisions xmlns="http://schemas.openxmlformats.org/spreadsheetml/2006/main" xmlns:r="http://schemas.openxmlformats.org/officeDocument/2006/relationships">
  <rcc rId="1222" sId="5">
    <nc r="E25">
      <v>27</v>
    </nc>
  </rcc>
  <rcc rId="1223" sId="5">
    <nc r="F25">
      <v>27</v>
    </nc>
  </rcc>
  <rcc rId="1224" sId="5">
    <nc r="G25">
      <v>27</v>
    </nc>
  </rcc>
  <rcv guid="{884947C1-FB7F-4560-BD4D-68772C241D07}" action="delete"/>
  <rdn rId="0" localSheetId="2" customView="1" name="Z_884947C1_FB7F_4560_BD4D_68772C241D07_.wvu.PrintArea" hidden="1" oldHidden="1">
    <formula>'Нови обекти'!$A$1:$R$32</formula>
    <oldFormula>'Нови обекти'!$A$1:$R$32</oldFormula>
  </rdn>
  <rdn rId="0" localSheetId="3" customView="1" name="Z_884947C1_FB7F_4560_BD4D_68772C241D07_.wvu.PrintArea" hidden="1" oldHidden="1">
    <formula>'Единични цени'!$A$1:$I$84</formula>
    <oldFormula>'Единични цени'!$A$1:$I$84</oldFormula>
  </rdn>
  <rdn rId="0" localSheetId="4" customView="1" name="Z_884947C1_FB7F_4560_BD4D_68772C241D07_.wvu.PrintArea" hidden="1" oldHidden="1">
    <formula>Активи!$A$1:$F$90</formula>
    <oldFormula>Активи!$A$1:$F$90</oldFormula>
  </rdn>
  <rdn rId="0" localSheetId="5" customView="1" name="Z_884947C1_FB7F_4560_BD4D_68772C241D07_.wvu.PrintArea" hidden="1" oldHidden="1">
    <formula>'Бъдещи разходи'!$A$1:$J$55</formula>
    <oldFormula>'Бъдещи разходи'!$A$1:$J$55</oldFormula>
  </rdn>
  <rdn rId="0" localSheetId="6" customView="1" name="Z_884947C1_FB7F_4560_BD4D_68772C241D07_.wvu.PrintArea" hidden="1" oldHidden="1">
    <formula>ПСОВ!$A$1:$AX$24</formula>
    <oldFormula>ПСОВ!$A$1:$AX$24</oldFormula>
  </rdn>
  <rcv guid="{884947C1-FB7F-4560-BD4D-68772C241D07}" action="add"/>
</revisions>
</file>

<file path=xl/revisions/revisionLog1111.xml><?xml version="1.0" encoding="utf-8"?>
<revisions xmlns="http://schemas.openxmlformats.org/spreadsheetml/2006/main" xmlns:r="http://schemas.openxmlformats.org/officeDocument/2006/relationships">
  <rcc rId="1" sId="4" numFmtId="4">
    <oc r="C7">
      <v>67</v>
    </oc>
    <nc r="C7"/>
  </rcc>
  <rcc rId="2" sId="4" numFmtId="4">
    <oc r="C8">
      <v>1097</v>
    </oc>
    <nc r="C8"/>
  </rcc>
  <rcc rId="3" sId="4" numFmtId="4">
    <oc r="C10">
      <v>1977</v>
    </oc>
    <nc r="C10"/>
  </rcc>
  <rcc rId="4" sId="4" numFmtId="4">
    <oc r="C12">
      <v>5141</v>
    </oc>
    <nc r="C12"/>
  </rcc>
  <rcc rId="5" sId="4" numFmtId="4">
    <oc r="C14">
      <v>406</v>
    </oc>
    <nc r="C14"/>
  </rcc>
  <rcc rId="6" sId="4" numFmtId="4">
    <oc r="C16">
      <v>218</v>
    </oc>
    <nc r="C16"/>
  </rcc>
  <rcc rId="7" sId="4" numFmtId="4">
    <oc r="C17">
      <v>669</v>
    </oc>
    <nc r="C17"/>
  </rcc>
  <rcc rId="8" sId="4" numFmtId="4">
    <oc r="C19">
      <v>302</v>
    </oc>
    <nc r="C19"/>
  </rcc>
  <rcc rId="9" sId="4" numFmtId="4">
    <oc r="C20">
      <v>144</v>
    </oc>
    <nc r="C20"/>
  </rcc>
  <rcc rId="10" sId="4" numFmtId="4">
    <oc r="C22">
      <v>46</v>
    </oc>
    <nc r="C22"/>
  </rcc>
  <rcc rId="11" sId="4" numFmtId="4">
    <oc r="C24">
      <v>30</v>
    </oc>
    <nc r="C24"/>
  </rcc>
  <rcc rId="12" sId="4" numFmtId="4">
    <oc r="F8">
      <v>732</v>
    </oc>
    <nc r="F8"/>
  </rcc>
  <rcc rId="13" sId="4">
    <oc r="F12">
      <f>375+28753+980+3732</f>
    </oc>
    <nc r="F12"/>
  </rcc>
  <rcc rId="14" sId="4" numFmtId="4">
    <oc r="D7">
      <v>62</v>
    </oc>
    <nc r="D7"/>
  </rcc>
  <rcc rId="15" sId="4" numFmtId="4">
    <oc r="D8">
      <v>556</v>
    </oc>
    <nc r="D8"/>
  </rcc>
  <rcc rId="16" sId="4" numFmtId="4">
    <oc r="D10">
      <v>1222</v>
    </oc>
    <nc r="D10"/>
  </rcc>
  <rcc rId="17" sId="4" numFmtId="4">
    <oc r="D12">
      <v>5139</v>
    </oc>
    <nc r="D12"/>
  </rcc>
  <rcc rId="18" sId="4" numFmtId="4">
    <oc r="C29">
      <v>1290</v>
    </oc>
    <nc r="C29"/>
  </rcc>
  <rcc rId="19" sId="4" numFmtId="4">
    <oc r="C30">
      <v>3891</v>
    </oc>
    <nc r="C30"/>
  </rcc>
  <rcc rId="20" sId="4" numFmtId="4">
    <oc r="C31">
      <v>4499</v>
    </oc>
    <nc r="C31"/>
  </rcc>
  <rcc rId="21" sId="4" numFmtId="4">
    <oc r="C32">
      <v>773</v>
    </oc>
    <nc r="C32"/>
  </rcc>
  <rcc rId="22" sId="4" numFmtId="4">
    <oc r="C33">
      <v>1231</v>
    </oc>
    <nc r="C33"/>
  </rcc>
  <rcc rId="23" sId="4" numFmtId="4">
    <oc r="C34">
      <v>3488</v>
    </oc>
    <nc r="C34"/>
  </rcc>
  <rcc rId="24" sId="4" numFmtId="4">
    <oc r="C35">
      <v>2986</v>
    </oc>
    <nc r="C35"/>
  </rcc>
  <rcc rId="25" sId="4" numFmtId="4">
    <oc r="C36">
      <v>5434</v>
    </oc>
    <nc r="C36"/>
  </rcc>
  <rcc rId="26" sId="4" numFmtId="4">
    <oc r="C37">
      <v>1606</v>
    </oc>
    <nc r="C37"/>
  </rcc>
  <rcc rId="27" sId="4" numFmtId="4">
    <oc r="C38">
      <v>646</v>
    </oc>
    <nc r="C38"/>
  </rcc>
  <rcc rId="28" sId="4" numFmtId="4">
    <oc r="C39">
      <v>8728</v>
    </oc>
    <nc r="C39"/>
  </rcc>
  <rcc rId="29" sId="4" numFmtId="4">
    <oc r="C50">
      <v>1696</v>
    </oc>
    <nc r="C50"/>
  </rcc>
  <rcc rId="30" sId="4" numFmtId="4">
    <oc r="C51">
      <v>5283</v>
    </oc>
    <nc r="C51"/>
  </rcc>
  <rcc rId="31" sId="4" numFmtId="4">
    <oc r="C63">
      <v>41551</v>
    </oc>
    <nc r="C63"/>
  </rcc>
  <rcc rId="32" sId="4" numFmtId="4">
    <oc r="C65">
      <v>3118</v>
    </oc>
    <nc r="C65"/>
  </rcc>
  <rcc rId="33" sId="4" numFmtId="4">
    <oc r="C75">
      <v>4</v>
    </oc>
    <nc r="C75"/>
  </rcc>
  <rdn rId="0" localSheetId="2" customView="1" name="Z_B6B67853_CFF6_4302_87E5_7B5E8217B6D8_.wvu.PrintArea" hidden="1" oldHidden="1">
    <formula>'Нови обекти'!$A$1:$R$31</formula>
  </rdn>
  <rdn rId="0" localSheetId="3" customView="1" name="Z_B6B67853_CFF6_4302_87E5_7B5E8217B6D8_.wvu.PrintArea" hidden="1" oldHidden="1">
    <formula>'Единични цени'!$A$1:$I$84</formula>
  </rdn>
  <rdn rId="0" localSheetId="4" customView="1" name="Z_B6B67853_CFF6_4302_87E5_7B5E8217B6D8_.wvu.PrintArea" hidden="1" oldHidden="1">
    <formula>Активи!$A$1:$F$90</formula>
  </rdn>
  <rdn rId="0" localSheetId="5" customView="1" name="Z_B6B67853_CFF6_4302_87E5_7B5E8217B6D8_.wvu.PrintArea" hidden="1" oldHidden="1">
    <formula>'Бъдещи разходи'!$A$1:$J$55</formula>
  </rdn>
  <rdn rId="0" localSheetId="6" customView="1" name="Z_B6B67853_CFF6_4302_87E5_7B5E8217B6D8_.wvu.PrintArea" hidden="1" oldHidden="1">
    <formula>ПСОВ!$A$1:$AX$24</formula>
  </rdn>
  <rcv guid="{B6B67853-CFF6-4302-87E5-7B5E8217B6D8}" action="add"/>
</revisions>
</file>

<file path=xl/revisions/revisionLog11111.xml><?xml version="1.0" encoding="utf-8"?>
<revisions xmlns="http://schemas.openxmlformats.org/spreadsheetml/2006/main" xmlns:r="http://schemas.openxmlformats.org/officeDocument/2006/relationships"/>
</file>

<file path=xl/revisions/revisionLog1112.xml><?xml version="1.0" encoding="utf-8"?>
<revisions xmlns="http://schemas.openxmlformats.org/spreadsheetml/2006/main" xmlns:r="http://schemas.openxmlformats.org/officeDocument/2006/relationships">
  <rcc rId="39" sId="4">
    <oc r="B29" t="inlineStr">
      <is>
        <t>Община  Белоградчик</t>
      </is>
    </oc>
    <nc r="B29"/>
  </rcc>
  <rcc rId="40" sId="4">
    <oc r="B30" t="inlineStr">
      <is>
        <t>Община Бойница</t>
      </is>
    </oc>
    <nc r="B30"/>
  </rcc>
  <rcc rId="41" sId="4">
    <oc r="B31" t="inlineStr">
      <is>
        <t>Община Брегово</t>
      </is>
    </oc>
    <nc r="B31"/>
  </rcc>
  <rcc rId="42" sId="4">
    <oc r="B32" t="inlineStr">
      <is>
        <t>Община Видин</t>
      </is>
    </oc>
    <nc r="B32"/>
  </rcc>
  <rcc rId="43" sId="4">
    <oc r="B33" t="inlineStr">
      <is>
        <t>Община  Грамада</t>
      </is>
    </oc>
    <nc r="B33"/>
  </rcc>
  <rcc rId="44" sId="4">
    <oc r="B34" t="inlineStr">
      <is>
        <t>Община Димово</t>
      </is>
    </oc>
    <nc r="B34"/>
  </rcc>
  <rcc rId="45" sId="4">
    <oc r="B35" t="inlineStr">
      <is>
        <t>Община  Макреш</t>
      </is>
    </oc>
    <nc r="B35"/>
  </rcc>
  <rcc rId="46" sId="4">
    <oc r="B36" t="inlineStr">
      <is>
        <t>Община Ново село</t>
      </is>
    </oc>
    <nc r="B36"/>
  </rcc>
  <rcc rId="47" sId="4">
    <oc r="B37" t="inlineStr">
      <is>
        <t>Община  Ружинци</t>
      </is>
    </oc>
    <nc r="B37"/>
  </rcc>
  <rcc rId="48" sId="4">
    <oc r="B38" t="inlineStr">
      <is>
        <t>Община  Чупрене</t>
      </is>
    </oc>
    <nc r="B38"/>
  </rcc>
  <rcc rId="49" sId="4">
    <oc r="B39" t="inlineStr">
      <is>
        <t>Община Кула</t>
      </is>
    </oc>
    <nc r="B39"/>
  </rcc>
  <rcc rId="50" sId="4" numFmtId="4">
    <nc r="C7">
      <v>64478.38</v>
    </nc>
  </rcc>
  <rcc rId="51" sId="4" numFmtId="4">
    <nc r="C8">
      <v>1603567.84</v>
    </nc>
  </rcc>
  <rcc rId="52" sId="4" numFmtId="4">
    <nc r="C10">
      <v>2613456.84</v>
    </nc>
  </rcc>
  <rcc rId="53" sId="4" numFmtId="4">
    <nc r="C12">
      <v>17279374.16</v>
    </nc>
  </rcc>
  <rcc rId="54" sId="4" numFmtId="4">
    <nc r="C14">
      <v>956920.27</v>
    </nc>
  </rcc>
  <rcc rId="55" sId="4" numFmtId="4">
    <nc r="C15">
      <v>890140.49</v>
    </nc>
  </rcc>
  <rcc rId="56" sId="4" numFmtId="4">
    <nc r="C16">
      <v>198327.77</v>
    </nc>
  </rcc>
  <rcc rId="57" sId="4" numFmtId="4">
    <nc r="C19">
      <v>13420.94</v>
    </nc>
  </rcc>
  <rm rId="58" sheetId="4" source="C19" destination="C18" sourceSheetId="4">
    <undo index="0" exp="area" dr="C14:C18" r="C13" sId="4"/>
    <undo index="0" exp="ref" v="1" dr="C18" r="E18" sId="4"/>
    <rfmt sheetId="4" sqref="C18" start="0" length="0">
      <dxf>
        <font>
          <b/>
          <sz val="10"/>
          <color auto="1"/>
          <name val="Times New Roman"/>
          <scheme val="none"/>
        </font>
        <numFmt numFmtId="3" formatCode="#,##0"/>
        <fill>
          <patternFill patternType="solid">
            <bgColor indexed="26"/>
          </patternFill>
        </fill>
        <alignment horizontal="center" vertical="center" wrapText="1" readingOrder="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dxf>
    </rfmt>
  </rm>
  <rfmt sheetId="4" sqref="C19" start="0" length="0">
    <dxf>
      <font>
        <sz val="10"/>
        <color auto="1"/>
        <name val="Times New Roman"/>
        <scheme val="none"/>
      </font>
      <numFmt numFmtId="3" formatCode="#,##0"/>
      <fill>
        <patternFill>
          <bgColor indexed="26"/>
        </patternFill>
      </fill>
      <alignment horizontal="center" vertical="center" wrapText="1" readingOrder="0"/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/>
    </dxf>
  </rfmt>
  <rcc rId="59" sId="4" numFmtId="4">
    <nc r="C19">
      <v>115414.95</v>
    </nc>
  </rcc>
  <rcc rId="60" sId="4" numFmtId="4">
    <nc r="C20">
      <v>21552.5</v>
    </nc>
  </rcc>
  <rcc rId="61" sId="4" numFmtId="4">
    <nc r="C22">
      <v>238235.67</v>
    </nc>
  </rcc>
  <rcc rId="62" sId="4" numFmtId="4">
    <nc r="C24">
      <v>3131</v>
    </nc>
  </rcc>
  <rcc rId="63" sId="4">
    <oc r="E18">
      <f>#REF!-D18</f>
    </oc>
    <nc r="E18">
      <f>C18-D18</f>
    </nc>
  </rcc>
  <rcc rId="64" sId="4">
    <oc r="C25">
      <f>C7+C8+C9+C10+C11+C12+C13+C18+C20+C21+C22+C23+C24</f>
    </oc>
    <nc r="C25">
      <f>SUM(C7+C8+C9+C10+C11+C12+C13+C19+C20+C21+C22+C23+C24)</f>
    </nc>
  </rcc>
  <rfmt sheetId="4" sqref="D25" start="0" length="0">
    <dxf>
      <border outline="0">
        <right style="medium">
          <color indexed="64"/>
        </right>
      </border>
    </dxf>
  </rfmt>
  <rcc rId="65" sId="4">
    <oc r="F25">
      <f>F7+F8+F9+F10+F11+F12+F13+F19+F20+F21+F22+F23+F24</f>
    </oc>
    <nc r="F25">
      <f>SUM(F7+F8+F9+F10+F11+F12+F13+F19+F20+F21+F22+F23+F24)</f>
    </nc>
  </rcc>
  <rcc rId="66" sId="4">
    <oc r="D25">
      <f>D7+D8+D9+D10+D11+D12+D13+D19+D20+D21+D22+D23+D24</f>
    </oc>
    <nc r="D25">
      <f>SUM(D7+D8+D9+D10+D11+D12+D13+D19+D20+D21+D22+D23+D24)</f>
    </nc>
  </rcc>
  <rcc rId="67" sId="4">
    <oc r="E25">
      <f>E7+E8+E9+E10+E11+E12+E13+E19+E20+E21+E22+E23+E24</f>
    </oc>
    <nc r="E25">
      <f>SUM(E7+E8+E9+E10+E11+E12+E13+E19+E20+E21+E22+E23+E24)</f>
    </nc>
  </rcc>
  <rcc rId="68" sId="4" odxf="1" s="1" dxf="1" numFmtId="4">
    <oc r="E19">
      <f>C18-D19</f>
    </oc>
    <nc r="E19">
      <v>115414.95</v>
    </nc>
    <o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numFmt numFmtId="3" formatCode="#,##0"/>
      <fill>
        <patternFill patternType="solid">
          <fgColor indexed="64"/>
          <bgColor theme="0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 style="medium">
          <color indexed="64"/>
        </left>
        <right style="medium">
          <color indexed="64"/>
        </right>
        <top/>
        <bottom style="thin">
          <color indexed="64"/>
        </bottom>
      </border>
      <protection locked="1" hidden="0"/>
    </odxf>
    <ndxf>
      <fill>
        <patternFill>
          <bgColor indexed="26"/>
        </patternFill>
      </fill>
      <alignment vertical="center" wrapText="1" readingOrder="0"/>
      <border outline="0">
        <right style="thin">
          <color indexed="64"/>
        </right>
        <top style="thin">
          <color indexed="64"/>
        </top>
      </border>
      <protection locked="0"/>
    </ndxf>
  </rcc>
  <rfmt sheetId="4" sqref="E19">
    <dxf>
      <fill>
        <patternFill>
          <bgColor theme="0"/>
        </patternFill>
      </fill>
    </dxf>
  </rfmt>
  <rcv guid="{B6B67853-CFF6-4302-87E5-7B5E8217B6D8}" action="delete"/>
  <rdn rId="0" localSheetId="2" customView="1" name="Z_B6B67853_CFF6_4302_87E5_7B5E8217B6D8_.wvu.PrintArea" hidden="1" oldHidden="1">
    <formula>'Нови обекти'!$A$1:$R$31</formula>
    <oldFormula>'Нови обекти'!$A$1:$R$31</oldFormula>
  </rdn>
  <rdn rId="0" localSheetId="3" customView="1" name="Z_B6B67853_CFF6_4302_87E5_7B5E8217B6D8_.wvu.PrintArea" hidden="1" oldHidden="1">
    <formula>'Единични цени'!$A$1:$I$84</formula>
    <oldFormula>'Единични цени'!$A$1:$I$84</oldFormula>
  </rdn>
  <rdn rId="0" localSheetId="4" customView="1" name="Z_B6B67853_CFF6_4302_87E5_7B5E8217B6D8_.wvu.PrintArea" hidden="1" oldHidden="1">
    <formula>Активи!$A$1:$F$90</formula>
    <oldFormula>Активи!$A$1:$F$90</oldFormula>
  </rdn>
  <rdn rId="0" localSheetId="5" customView="1" name="Z_B6B67853_CFF6_4302_87E5_7B5E8217B6D8_.wvu.PrintArea" hidden="1" oldHidden="1">
    <formula>'Бъдещи разходи'!$A$1:$J$55</formula>
    <oldFormula>'Бъдещи разходи'!$A$1:$J$55</oldFormula>
  </rdn>
  <rdn rId="0" localSheetId="6" customView="1" name="Z_B6B67853_CFF6_4302_87E5_7B5E8217B6D8_.wvu.PrintArea" hidden="1" oldHidden="1">
    <formula>ПСОВ!$A$1:$AX$24</formula>
    <oldFormula>ПСОВ!$A$1:$AX$24</oldFormula>
  </rdn>
  <rcv guid="{B6B67853-CFF6-4302-87E5-7B5E8217B6D8}" action="add"/>
</revisions>
</file>

<file path=xl/revisions/revisionLog112.xml><?xml version="1.0" encoding="utf-8"?>
<revisions xmlns="http://schemas.openxmlformats.org/spreadsheetml/2006/main" xmlns:r="http://schemas.openxmlformats.org/officeDocument/2006/relationships">
  <rcv guid="{3DF19364-A1CA-43AA-9D99-C7D85E4E149E}" action="delete"/>
  <rdn rId="0" localSheetId="2" customView="1" name="Z_3DF19364_A1CA_43AA_9D99_C7D85E4E149E_.wvu.PrintArea" hidden="1" oldHidden="1">
    <formula>'Нови обекти'!$A$1:$R$32</formula>
    <oldFormula>'Нови обекти'!$A$1:$R$32</oldFormula>
  </rdn>
  <rdn rId="0" localSheetId="3" customView="1" name="Z_3DF19364_A1CA_43AA_9D99_C7D85E4E149E_.wvu.PrintArea" hidden="1" oldHidden="1">
    <formula>'Единични цени'!$A$1:$I$84</formula>
    <oldFormula>'Единични цени'!$A$1:$I$84</oldFormula>
  </rdn>
  <rdn rId="0" localSheetId="4" customView="1" name="Z_3DF19364_A1CA_43AA_9D99_C7D85E4E149E_.wvu.PrintArea" hidden="1" oldHidden="1">
    <formula>Активи!$A$1:$F$90</formula>
    <oldFormula>Активи!$A$1:$F$90</oldFormula>
  </rdn>
  <rdn rId="0" localSheetId="5" customView="1" name="Z_3DF19364_A1CA_43AA_9D99_C7D85E4E149E_.wvu.PrintArea" hidden="1" oldHidden="1">
    <formula>'Бъдещи разходи'!$A$1:$J$55</formula>
    <oldFormula>'Бъдещи разходи'!$A$1:$J$55</oldFormula>
  </rdn>
  <rdn rId="0" localSheetId="6" customView="1" name="Z_3DF19364_A1CA_43AA_9D99_C7D85E4E149E_.wvu.PrintArea" hidden="1" oldHidden="1">
    <formula>ПСОВ!$A$1:$AX$24</formula>
    <oldFormula>ПСОВ!$A$1:$AX$24</oldFormula>
  </rdn>
  <rcv guid="{3DF19364-A1CA-43AA-9D99-C7D85E4E149E}" action="add"/>
</revisions>
</file>

<file path=xl/revisions/revisionLog1121.xml><?xml version="1.0" encoding="utf-8"?>
<revisions xmlns="http://schemas.openxmlformats.org/spreadsheetml/2006/main" xmlns:r="http://schemas.openxmlformats.org/officeDocument/2006/relationships">
  <rcc rId="1180" sId="6">
    <oc r="AN9">
      <v>439800</v>
    </oc>
    <nc r="AN9">
      <v>165666</v>
    </nc>
  </rcc>
  <rcc rId="1181" sId="6">
    <oc r="AO9">
      <v>439800</v>
    </oc>
    <nc r="AO9">
      <v>165666</v>
    </nc>
  </rcc>
  <rcc rId="1182" sId="6">
    <oc r="AP9">
      <v>439800</v>
    </oc>
    <nc r="AP9">
      <v>165666</v>
    </nc>
  </rcc>
  <rcc rId="1183" sId="6">
    <oc r="AQ9">
      <v>439800</v>
    </oc>
    <nc r="AQ9">
      <v>165666</v>
    </nc>
  </rcc>
  <rcc rId="1184" sId="6">
    <oc r="AR9">
      <v>439800</v>
    </oc>
    <nc r="AR9">
      <v>165666</v>
    </nc>
  </rcc>
  <rcc rId="1185" sId="6">
    <oc r="AN10">
      <v>50735</v>
    </oc>
    <nc r="AN10">
      <v>47413</v>
    </nc>
  </rcc>
  <rcc rId="1186" sId="6">
    <oc r="AO10">
      <v>50735</v>
    </oc>
    <nc r="AO10">
      <v>47413</v>
    </nc>
  </rcc>
  <rcc rId="1187" sId="6">
    <oc r="AP10">
      <v>50735</v>
    </oc>
    <nc r="AP10">
      <v>47413</v>
    </nc>
  </rcc>
  <rcc rId="1188" sId="6">
    <oc r="AQ10">
      <v>50735</v>
    </oc>
    <nc r="AQ10">
      <v>47413</v>
    </nc>
  </rcc>
  <rcc rId="1189" sId="6">
    <oc r="AR10">
      <v>50735</v>
    </oc>
    <nc r="AR10">
      <v>47413</v>
    </nc>
  </rcc>
</revisions>
</file>

<file path=xl/revisions/revisionLog113.xml><?xml version="1.0" encoding="utf-8"?>
<revisions xmlns="http://schemas.openxmlformats.org/spreadsheetml/2006/main" xmlns:r="http://schemas.openxmlformats.org/officeDocument/2006/relationships">
  <rcc rId="1349" sId="5">
    <oc r="J29" t="inlineStr">
      <is>
        <t>Количествени сметки за необ. количества за експлоатация на станцията</t>
      </is>
    </oc>
    <nc r="J29" t="inlineStr">
      <is>
        <t>Количествени сметки за необх. количества за експлоатация на станцията</t>
      </is>
    </nc>
  </rcc>
  <rcc rId="1350" sId="5">
    <oc r="J39" t="inlineStr">
      <is>
        <t>Количествени сметки за необ. количества за експлоатация на станцията</t>
      </is>
    </oc>
    <nc r="J39" t="inlineStr">
      <is>
        <t>Количествени сметки за необх. количества за експлоатация на станцията</t>
      </is>
    </nc>
  </rcc>
</revisions>
</file>

<file path=xl/revisions/revisionLog1131.xml><?xml version="1.0" encoding="utf-8"?>
<revisions xmlns="http://schemas.openxmlformats.org/spreadsheetml/2006/main" xmlns:r="http://schemas.openxmlformats.org/officeDocument/2006/relationships">
  <rcc rId="1331" sId="5">
    <oc r="C19">
      <f>27+11</f>
    </oc>
    <nc r="C19">
      <v>27</v>
    </nc>
  </rcc>
</revisions>
</file>

<file path=xl/revisions/revisionLog12.xml><?xml version="1.0" encoding="utf-8"?>
<revisions xmlns="http://schemas.openxmlformats.org/spreadsheetml/2006/main" xmlns:r="http://schemas.openxmlformats.org/officeDocument/2006/relationships">
  <rcc rId="322" sId="5">
    <oc r="B18" t="inlineStr">
      <is>
        <t>ВИК Бяла ООД Севлиево</t>
      </is>
    </oc>
    <nc r="B18" t="inlineStr">
      <is>
        <t>ВИК Бяла ЕООД гр. Севлиево</t>
      </is>
    </nc>
  </rcc>
</revisions>
</file>

<file path=xl/revisions/revisionLog121.xml><?xml version="1.0" encoding="utf-8"?>
<revisions xmlns="http://schemas.openxmlformats.org/spreadsheetml/2006/main" xmlns:r="http://schemas.openxmlformats.org/officeDocument/2006/relationships">
  <rcc rId="311" sId="5">
    <nc r="B18" t="inlineStr">
      <is>
        <t>ВИК Бяла ООД Севлиево</t>
      </is>
    </nc>
  </rcc>
</revisions>
</file>

<file path=xl/revisions/revisionLog1211.xml><?xml version="1.0" encoding="utf-8"?>
<revisions xmlns="http://schemas.openxmlformats.org/spreadsheetml/2006/main" xmlns:r="http://schemas.openxmlformats.org/officeDocument/2006/relationships">
  <rfmt sheetId="4" sqref="G7" start="0" length="0">
    <dxf>
      <numFmt numFmtId="3" formatCode="#,##0"/>
    </dxf>
  </rfmt>
</revisions>
</file>

<file path=xl/revisions/revisionLog12111.xml><?xml version="1.0" encoding="utf-8"?>
<revisions xmlns="http://schemas.openxmlformats.org/spreadsheetml/2006/main" xmlns:r="http://schemas.openxmlformats.org/officeDocument/2006/relationships">
  <rcv guid="{B6B67853-CFF6-4302-87E5-7B5E8217B6D8}" action="delete"/>
  <rdn rId="0" localSheetId="2" customView="1" name="Z_B6B67853_CFF6_4302_87E5_7B5E8217B6D8_.wvu.PrintArea" hidden="1" oldHidden="1">
    <formula>'Нови обекти'!$A$1:$R$31</formula>
    <oldFormula>'Нови обекти'!$A$1:$R$31</oldFormula>
  </rdn>
  <rdn rId="0" localSheetId="3" customView="1" name="Z_B6B67853_CFF6_4302_87E5_7B5E8217B6D8_.wvu.PrintArea" hidden="1" oldHidden="1">
    <formula>'Единични цени'!$A$1:$I$84</formula>
    <oldFormula>'Единични цени'!$A$1:$I$84</oldFormula>
  </rdn>
  <rdn rId="0" localSheetId="4" customView="1" name="Z_B6B67853_CFF6_4302_87E5_7B5E8217B6D8_.wvu.PrintArea" hidden="1" oldHidden="1">
    <formula>Активи!$A$1:$F$90</formula>
    <oldFormula>Активи!$A$1:$F$90</oldFormula>
  </rdn>
  <rdn rId="0" localSheetId="5" customView="1" name="Z_B6B67853_CFF6_4302_87E5_7B5E8217B6D8_.wvu.PrintArea" hidden="1" oldHidden="1">
    <formula>'Бъдещи разходи'!$A$1:$J$55</formula>
    <oldFormula>'Бъдещи разходи'!$A$1:$J$55</oldFormula>
  </rdn>
  <rdn rId="0" localSheetId="6" customView="1" name="Z_B6B67853_CFF6_4302_87E5_7B5E8217B6D8_.wvu.PrintArea" hidden="1" oldHidden="1">
    <formula>ПСОВ!$A$1:$AX$24</formula>
    <oldFormula>ПСОВ!$A$1:$AX$24</oldFormula>
  </rdn>
  <rcv guid="{B6B67853-CFF6-4302-87E5-7B5E8217B6D8}" action="add"/>
</revisions>
</file>

<file path=xl/revisions/revisionLog121111.xml><?xml version="1.0" encoding="utf-8"?>
<revisions xmlns="http://schemas.openxmlformats.org/spreadsheetml/2006/main" xmlns:r="http://schemas.openxmlformats.org/officeDocument/2006/relationships">
  <rcc rId="88" sId="4" numFmtId="4">
    <nc r="C69">
      <v>139031.85999999999</v>
    </nc>
  </rcc>
  <rcc rId="89" sId="4" numFmtId="4">
    <oc r="C65">
      <v>5133021.95</v>
    </oc>
    <nc r="C65">
      <v>4993990.09</v>
    </nc>
  </rcc>
  <rcv guid="{B6B67853-CFF6-4302-87E5-7B5E8217B6D8}" action="delete"/>
  <rdn rId="0" localSheetId="2" customView="1" name="Z_B6B67853_CFF6_4302_87E5_7B5E8217B6D8_.wvu.PrintArea" hidden="1" oldHidden="1">
    <formula>'Нови обекти'!$A$1:$R$31</formula>
    <oldFormula>'Нови обекти'!$A$1:$R$31</oldFormula>
  </rdn>
  <rdn rId="0" localSheetId="3" customView="1" name="Z_B6B67853_CFF6_4302_87E5_7B5E8217B6D8_.wvu.PrintArea" hidden="1" oldHidden="1">
    <formula>'Единични цени'!$A$1:$I$84</formula>
    <oldFormula>'Единични цени'!$A$1:$I$84</oldFormula>
  </rdn>
  <rdn rId="0" localSheetId="4" customView="1" name="Z_B6B67853_CFF6_4302_87E5_7B5E8217B6D8_.wvu.PrintArea" hidden="1" oldHidden="1">
    <formula>Активи!$A$1:$F$90</formula>
    <oldFormula>Активи!$A$1:$F$90</oldFormula>
  </rdn>
  <rdn rId="0" localSheetId="5" customView="1" name="Z_B6B67853_CFF6_4302_87E5_7B5E8217B6D8_.wvu.PrintArea" hidden="1" oldHidden="1">
    <formula>'Бъдещи разходи'!$A$1:$J$55</formula>
    <oldFormula>'Бъдещи разходи'!$A$1:$J$55</oldFormula>
  </rdn>
  <rdn rId="0" localSheetId="6" customView="1" name="Z_B6B67853_CFF6_4302_87E5_7B5E8217B6D8_.wvu.PrintArea" hidden="1" oldHidden="1">
    <formula>ПСОВ!$A$1:$AX$24</formula>
    <oldFormula>ПСОВ!$A$1:$AX$24</oldFormula>
  </rdn>
  <rcv guid="{B6B67853-CFF6-4302-87E5-7B5E8217B6D8}" action="add"/>
</revisions>
</file>

<file path=xl/revisions/revisionLog1211111.xml><?xml version="1.0" encoding="utf-8"?>
<revisions xmlns="http://schemas.openxmlformats.org/spreadsheetml/2006/main" xmlns:r="http://schemas.openxmlformats.org/officeDocument/2006/relationships">
  <rcc rId="74" sId="4" numFmtId="4">
    <nc r="D8">
      <v>707482.39</v>
    </nc>
  </rcc>
  <rcc rId="75" sId="4" numFmtId="4">
    <nc r="D10">
      <v>1003347.17</v>
    </nc>
  </rcc>
  <rcc rId="76" sId="4" numFmtId="4">
    <nc r="D12">
      <v>17154169.300000001</v>
    </nc>
  </rcc>
  <rcc rId="77" sId="4" numFmtId="4">
    <nc r="C50">
      <v>2692237.09</v>
    </nc>
  </rcc>
  <rcc rId="78" sId="4" numFmtId="4">
    <nc r="C51">
      <v>16172761.77</v>
    </nc>
  </rcc>
  <rcc rId="79" sId="4" numFmtId="4">
    <nc r="C63">
      <v>18864998.859999999</v>
    </nc>
  </rcc>
  <rcc rId="80" sId="4" numFmtId="4">
    <nc r="C65">
      <v>5133021.95</v>
    </nc>
  </rcc>
  <rcc rId="81" sId="4" numFmtId="4">
    <nc r="C74">
      <v>909184.08</v>
    </nc>
  </rcc>
  <rcc rId="82" sId="4" numFmtId="4">
    <nc r="C75">
      <v>126866.47</v>
    </nc>
  </rcc>
  <rcv guid="{B6B67853-CFF6-4302-87E5-7B5E8217B6D8}" action="delete"/>
  <rdn rId="0" localSheetId="2" customView="1" name="Z_B6B67853_CFF6_4302_87E5_7B5E8217B6D8_.wvu.PrintArea" hidden="1" oldHidden="1">
    <formula>'Нови обекти'!$A$1:$R$31</formula>
    <oldFormula>'Нови обекти'!$A$1:$R$31</oldFormula>
  </rdn>
  <rdn rId="0" localSheetId="3" customView="1" name="Z_B6B67853_CFF6_4302_87E5_7B5E8217B6D8_.wvu.PrintArea" hidden="1" oldHidden="1">
    <formula>'Единични цени'!$A$1:$I$84</formula>
    <oldFormula>'Единични цени'!$A$1:$I$84</oldFormula>
  </rdn>
  <rdn rId="0" localSheetId="4" customView="1" name="Z_B6B67853_CFF6_4302_87E5_7B5E8217B6D8_.wvu.PrintArea" hidden="1" oldHidden="1">
    <formula>Активи!$A$1:$F$90</formula>
    <oldFormula>Активи!$A$1:$F$90</oldFormula>
  </rdn>
  <rdn rId="0" localSheetId="5" customView="1" name="Z_B6B67853_CFF6_4302_87E5_7B5E8217B6D8_.wvu.PrintArea" hidden="1" oldHidden="1">
    <formula>'Бъдещи разходи'!$A$1:$J$55</formula>
    <oldFormula>'Бъдещи разходи'!$A$1:$J$55</oldFormula>
  </rdn>
  <rdn rId="0" localSheetId="6" customView="1" name="Z_B6B67853_CFF6_4302_87E5_7B5E8217B6D8_.wvu.PrintArea" hidden="1" oldHidden="1">
    <formula>ПСОВ!$A$1:$AX$24</formula>
    <oldFormula>ПСОВ!$A$1:$AX$24</oldFormula>
  </rdn>
  <rcv guid="{B6B67853-CFF6-4302-87E5-7B5E8217B6D8}" action="add"/>
</revisions>
</file>

<file path=xl/revisions/revisionLog13.xml><?xml version="1.0" encoding="utf-8"?>
<revisions xmlns="http://schemas.openxmlformats.org/spreadsheetml/2006/main" xmlns:r="http://schemas.openxmlformats.org/officeDocument/2006/relationships">
  <rcc rId="1114" sId="5">
    <nc r="B28" t="inlineStr">
      <is>
        <t>ПСПВ КИСЕЛЧОВА МОГИЛА</t>
      </is>
    </nc>
  </rcc>
  <rcc rId="1115" sId="5">
    <nc r="C29">
      <v>65</v>
    </nc>
  </rcc>
  <rcc rId="1116" sId="5">
    <nc r="D29">
      <v>65</v>
    </nc>
  </rcc>
  <rcc rId="1117" sId="5">
    <nc r="E29">
      <v>65</v>
    </nc>
  </rcc>
  <rcc rId="1118" sId="5">
    <nc r="F29">
      <v>65</v>
    </nc>
  </rcc>
  <rcc rId="1119" sId="5">
    <nc r="G29">
      <v>65</v>
    </nc>
  </rcc>
  <rcc rId="1120" sId="5">
    <nc r="B38" t="inlineStr">
      <is>
        <t>ПСОВ</t>
      </is>
    </nc>
  </rcc>
  <rcc rId="1121" sId="5">
    <nc r="D39">
      <v>58</v>
    </nc>
  </rcc>
  <rcc rId="1122" sId="5">
    <nc r="E39">
      <v>58</v>
    </nc>
  </rcc>
  <rcc rId="1123" sId="5">
    <nc r="F39">
      <v>58</v>
    </nc>
  </rcc>
  <rcc rId="1124" sId="5">
    <nc r="G39">
      <v>58</v>
    </nc>
  </rcc>
  <rcc rId="1125" sId="5">
    <nc r="H29" t="inlineStr">
      <is>
        <t>Реновирана ПСПВ</t>
      </is>
    </nc>
  </rcc>
  <rcc rId="1126" sId="5">
    <nc r="J29" t="inlineStr">
      <is>
        <t>Количествени сметки за необ. количества за експлоатация на станцията</t>
      </is>
    </nc>
  </rcc>
  <rcc rId="1127" sId="5">
    <nc r="H39" t="inlineStr">
      <is>
        <t xml:space="preserve">Реновирана ПСОВ Габрово и ПСОВ Трявна </t>
      </is>
    </nc>
  </rcc>
  <rcc rId="1128" sId="5">
    <nc r="J39" t="inlineStr">
      <is>
        <t>Проектни данни</t>
      </is>
    </nc>
  </rcc>
</revisions>
</file>

<file path=xl/revisions/revisionLog131.xml><?xml version="1.0" encoding="utf-8"?>
<revisions xmlns="http://schemas.openxmlformats.org/spreadsheetml/2006/main" xmlns:r="http://schemas.openxmlformats.org/officeDocument/2006/relationships">
  <rcc rId="283" sId="4" numFmtId="4">
    <oc r="C63">
      <v>18865</v>
    </oc>
    <nc r="C63">
      <f>18865+8642</f>
    </nc>
  </rcc>
  <rdn rId="0" localSheetId="2" customView="1" name="Z_3DF19364_A1CA_43AA_9D99_C7D85E4E149E_.wvu.PrintArea" hidden="1" oldHidden="1">
    <formula>'Нови обекти'!$A$1:$R$31</formula>
  </rdn>
  <rdn rId="0" localSheetId="3" customView="1" name="Z_3DF19364_A1CA_43AA_9D99_C7D85E4E149E_.wvu.PrintArea" hidden="1" oldHidden="1">
    <formula>'Единични цени'!$A$1:$I$84</formula>
  </rdn>
  <rdn rId="0" localSheetId="4" customView="1" name="Z_3DF19364_A1CA_43AA_9D99_C7D85E4E149E_.wvu.PrintArea" hidden="1" oldHidden="1">
    <formula>Активи!$A$1:$F$90</formula>
  </rdn>
  <rdn rId="0" localSheetId="5" customView="1" name="Z_3DF19364_A1CA_43AA_9D99_C7D85E4E149E_.wvu.PrintArea" hidden="1" oldHidden="1">
    <formula>'Бъдещи разходи'!$A$1:$J$55</formula>
  </rdn>
  <rdn rId="0" localSheetId="6" customView="1" name="Z_3DF19364_A1CA_43AA_9D99_C7D85E4E149E_.wvu.PrintArea" hidden="1" oldHidden="1">
    <formula>ПСОВ!$A$1:$AX$24</formula>
  </rdn>
  <rcv guid="{3DF19364-A1CA-43AA-9D99-C7D85E4E149E}" action="add"/>
</revisions>
</file>

<file path=xl/revisions/revisionLog1311.xml><?xml version="1.0" encoding="utf-8"?>
<revisions xmlns="http://schemas.openxmlformats.org/spreadsheetml/2006/main" xmlns:r="http://schemas.openxmlformats.org/officeDocument/2006/relationships">
  <rcv guid="{B6B67853-CFF6-4302-87E5-7B5E8217B6D8}" action="delete"/>
  <rdn rId="0" localSheetId="2" customView="1" name="Z_B6B67853_CFF6_4302_87E5_7B5E8217B6D8_.wvu.PrintArea" hidden="1" oldHidden="1">
    <formula>'Нови обекти'!$A$1:$R$31</formula>
    <oldFormula>'Нови обекти'!$A$1:$R$31</oldFormula>
  </rdn>
  <rdn rId="0" localSheetId="3" customView="1" name="Z_B6B67853_CFF6_4302_87E5_7B5E8217B6D8_.wvu.PrintArea" hidden="1" oldHidden="1">
    <formula>'Единични цени'!$A$1:$I$84</formula>
    <oldFormula>'Единични цени'!$A$1:$I$84</oldFormula>
  </rdn>
  <rdn rId="0" localSheetId="4" customView="1" name="Z_B6B67853_CFF6_4302_87E5_7B5E8217B6D8_.wvu.PrintArea" hidden="1" oldHidden="1">
    <formula>Активи!$A$1:$F$90</formula>
    <oldFormula>Активи!$A$1:$F$90</oldFormula>
  </rdn>
  <rdn rId="0" localSheetId="5" customView="1" name="Z_B6B67853_CFF6_4302_87E5_7B5E8217B6D8_.wvu.PrintArea" hidden="1" oldHidden="1">
    <formula>'Бъдещи разходи'!$A$1:$J$55</formula>
    <oldFormula>'Бъдещи разходи'!$A$1:$J$55</oldFormula>
  </rdn>
  <rdn rId="0" localSheetId="6" customView="1" name="Z_B6B67853_CFF6_4302_87E5_7B5E8217B6D8_.wvu.PrintArea" hidden="1" oldHidden="1">
    <formula>ПСОВ!$A$1:$AX$24</formula>
    <oldFormula>ПСОВ!$A$1:$AX$24</oldFormula>
  </rdn>
  <rcv guid="{B6B67853-CFF6-4302-87E5-7B5E8217B6D8}" action="add"/>
</revisions>
</file>

<file path=xl/revisions/revisionLog13111.xml><?xml version="1.0" encoding="utf-8"?>
<revisions xmlns="http://schemas.openxmlformats.org/spreadsheetml/2006/main" xmlns:r="http://schemas.openxmlformats.org/officeDocument/2006/relationships">
  <rcc rId="271" sId="4">
    <nc r="B29" t="inlineStr">
      <is>
        <t>Община Трявна  - ПСОВ Трявна</t>
      </is>
    </nc>
  </rcc>
  <rcc rId="272" sId="4" numFmtId="4">
    <nc r="C29">
      <v>8642</v>
    </nc>
  </rcc>
  <rcv guid="{B6B67853-CFF6-4302-87E5-7B5E8217B6D8}" action="delete"/>
  <rdn rId="0" localSheetId="2" customView="1" name="Z_B6B67853_CFF6_4302_87E5_7B5E8217B6D8_.wvu.PrintArea" hidden="1" oldHidden="1">
    <formula>'Нови обекти'!$A$1:$R$31</formula>
    <oldFormula>'Нови обекти'!$A$1:$R$31</oldFormula>
  </rdn>
  <rdn rId="0" localSheetId="3" customView="1" name="Z_B6B67853_CFF6_4302_87E5_7B5E8217B6D8_.wvu.PrintArea" hidden="1" oldHidden="1">
    <formula>'Единични цени'!$A$1:$I$84</formula>
    <oldFormula>'Единични цени'!$A$1:$I$84</oldFormula>
  </rdn>
  <rdn rId="0" localSheetId="4" customView="1" name="Z_B6B67853_CFF6_4302_87E5_7B5E8217B6D8_.wvu.PrintArea" hidden="1" oldHidden="1">
    <formula>Активи!$A$1:$F$90</formula>
    <oldFormula>Активи!$A$1:$F$90</oldFormula>
  </rdn>
  <rdn rId="0" localSheetId="5" customView="1" name="Z_B6B67853_CFF6_4302_87E5_7B5E8217B6D8_.wvu.PrintArea" hidden="1" oldHidden="1">
    <formula>'Бъдещи разходи'!$A$1:$J$55</formula>
    <oldFormula>'Бъдещи разходи'!$A$1:$J$55</oldFormula>
  </rdn>
  <rdn rId="0" localSheetId="6" customView="1" name="Z_B6B67853_CFF6_4302_87E5_7B5E8217B6D8_.wvu.PrintArea" hidden="1" oldHidden="1">
    <formula>ПСОВ!$A$1:$AX$24</formula>
    <oldFormula>ПСОВ!$A$1:$AX$24</oldFormula>
  </rdn>
  <rcv guid="{B6B67853-CFF6-4302-87E5-7B5E8217B6D8}" action="add"/>
</revisions>
</file>

<file path=xl/revisions/revisionLog131111.xml><?xml version="1.0" encoding="utf-8"?>
<revisions xmlns="http://schemas.openxmlformats.org/spreadsheetml/2006/main" xmlns:r="http://schemas.openxmlformats.org/officeDocument/2006/relationships">
  <rcc rId="140" sId="4">
    <oc r="B81" t="inlineStr">
      <is>
        <t>Дата 12.12.2016</t>
      </is>
    </oc>
    <nc r="B81" t="inlineStr">
      <is>
        <t xml:space="preserve">Дата </t>
      </is>
    </nc>
  </rcc>
</revisions>
</file>

<file path=xl/revisions/revisionLog1311111.xml><?xml version="1.0" encoding="utf-8"?>
<revisions xmlns="http://schemas.openxmlformats.org/spreadsheetml/2006/main" xmlns:r="http://schemas.openxmlformats.org/officeDocument/2006/relationships">
  <rcc rId="113" sId="4" numFmtId="4">
    <oc r="C7">
      <v>64478.38</v>
    </oc>
    <nc r="C7">
      <v>65</v>
    </nc>
  </rcc>
  <rcc rId="114" sId="4" numFmtId="4">
    <oc r="C8">
      <v>1603567.84</v>
    </oc>
    <nc r="C8">
      <v>1604</v>
    </nc>
  </rcc>
  <rcc rId="115" sId="4" numFmtId="4">
    <oc r="C12">
      <v>17279374.16</v>
    </oc>
    <nc r="C12">
      <v>17279</v>
    </nc>
  </rcc>
  <rcc rId="116" sId="4" numFmtId="4">
    <oc r="C14">
      <v>956920.27</v>
    </oc>
    <nc r="C14">
      <v>957</v>
    </nc>
  </rcc>
  <rcc rId="117" sId="4" numFmtId="4">
    <oc r="C15">
      <v>890140.49</v>
    </oc>
    <nc r="C15">
      <v>890</v>
    </nc>
  </rcc>
  <rcc rId="118" sId="4" numFmtId="4">
    <oc r="C16">
      <v>198327.77</v>
    </oc>
    <nc r="C16">
      <v>198</v>
    </nc>
  </rcc>
  <rcc rId="119" sId="4">
    <oc r="C13">
      <f>SUM(C14:C18)</f>
    </oc>
    <nc r="C13">
      <f>SUM(C14:C18)</f>
    </nc>
  </rcc>
  <rcc rId="120" sId="4" numFmtId="4">
    <oc r="C18">
      <v>13420.94</v>
    </oc>
    <nc r="C18">
      <v>14</v>
    </nc>
  </rcc>
  <rcc rId="121" sId="4" numFmtId="4">
    <oc r="C10">
      <v>2613456.84</v>
    </oc>
    <nc r="C10">
      <v>2613</v>
    </nc>
  </rcc>
  <rcc rId="122" sId="4" numFmtId="4">
    <oc r="C19">
      <v>115414.95</v>
    </oc>
    <nc r="C19">
      <v>115</v>
    </nc>
  </rcc>
  <rcc rId="123" sId="4" numFmtId="4">
    <oc r="C22">
      <v>238235.67</v>
    </oc>
    <nc r="C22">
      <v>238</v>
    </nc>
  </rcc>
  <rcc rId="124" sId="4" numFmtId="4">
    <oc r="C24">
      <v>3131</v>
    </oc>
    <nc r="C24">
      <v>3</v>
    </nc>
  </rcc>
  <rcc rId="125" sId="4" numFmtId="4">
    <oc r="C20">
      <v>21552.5</v>
    </oc>
    <nc r="C20">
      <v>22</v>
    </nc>
  </rcc>
  <rcc rId="126" sId="4" numFmtId="4">
    <oc r="D12">
      <v>17154169.300000001</v>
    </oc>
    <nc r="D12">
      <v>17154</v>
    </nc>
  </rcc>
  <rcc rId="127" sId="4" numFmtId="4">
    <oc r="D10">
      <v>1003347.17</v>
    </oc>
    <nc r="D10">
      <v>992</v>
    </nc>
  </rcc>
  <rcc rId="128" sId="4" numFmtId="4">
    <nc r="D19">
      <v>11</v>
    </nc>
  </rcc>
  <rcc rId="129" sId="4" numFmtId="4">
    <oc r="E19">
      <v>115414.95</v>
    </oc>
    <nc r="E19">
      <f>SUM(C19-D19)</f>
    </nc>
  </rcc>
  <rcc rId="130" sId="4" numFmtId="4">
    <oc r="D8">
      <v>707482.39</v>
    </oc>
    <nc r="D8">
      <v>708</v>
    </nc>
  </rcc>
  <rcc rId="131" sId="4" numFmtId="4">
    <nc r="D50">
      <v>2692237.09</v>
    </nc>
  </rcc>
  <rcc rId="132" sId="4" numFmtId="4">
    <nc r="D51">
      <v>16172761.77</v>
    </nc>
  </rcc>
  <rcc rId="133" sId="4" numFmtId="4">
    <oc r="C50">
      <v>2692237.09</v>
    </oc>
    <nc r="C50">
      <v>2692</v>
    </nc>
  </rcc>
  <rcc rId="134" sId="4" numFmtId="4">
    <oc r="C51">
      <v>16172761.77</v>
    </oc>
    <nc r="C51">
      <v>16173</v>
    </nc>
  </rcc>
  <rcc rId="135" sId="4" numFmtId="4">
    <oc r="C63">
      <v>18864998.859999999</v>
    </oc>
    <nc r="C63">
      <v>18865</v>
    </nc>
  </rcc>
  <rcc rId="136" sId="4" numFmtId="4">
    <oc r="C69">
      <v>139031.85999999999</v>
    </oc>
    <nc r="C69">
      <v>139</v>
    </nc>
  </rcc>
  <rcc rId="137" sId="4" numFmtId="4">
    <oc r="C65">
      <v>4993990.09</v>
    </oc>
    <nc r="C65">
      <v>4994</v>
    </nc>
  </rcc>
  <rcc rId="138" sId="4" numFmtId="4">
    <oc r="C74">
      <v>909184.08</v>
    </oc>
    <nc r="C74">
      <v>909</v>
    </nc>
  </rcc>
  <rcc rId="139" sId="4" numFmtId="4">
    <oc r="C75">
      <v>126866.47</v>
    </oc>
    <nc r="C75">
      <v>127</v>
    </nc>
  </rcc>
</revisions>
</file>

<file path=xl/revisions/revisionLog14.xml><?xml version="1.0" encoding="utf-8"?>
<revisions xmlns="http://schemas.openxmlformats.org/spreadsheetml/2006/main" xmlns:r="http://schemas.openxmlformats.org/officeDocument/2006/relationships">
  <rcv guid="{B6B67853-CFF6-4302-87E5-7B5E8217B6D8}" action="delete"/>
  <rdn rId="0" localSheetId="2" customView="1" name="Z_B6B67853_CFF6_4302_87E5_7B5E8217B6D8_.wvu.PrintArea" hidden="1" oldHidden="1">
    <formula>'Нови обекти'!$A$1:$R$31</formula>
    <oldFormula>'Нови обекти'!$A$1:$R$31</oldFormula>
  </rdn>
  <rdn rId="0" localSheetId="3" customView="1" name="Z_B6B67853_CFF6_4302_87E5_7B5E8217B6D8_.wvu.PrintArea" hidden="1" oldHidden="1">
    <formula>'Единични цени'!$A$1:$I$84</formula>
    <oldFormula>'Единични цени'!$A$1:$I$84</oldFormula>
  </rdn>
  <rdn rId="0" localSheetId="4" customView="1" name="Z_B6B67853_CFF6_4302_87E5_7B5E8217B6D8_.wvu.PrintArea" hidden="1" oldHidden="1">
    <formula>Активи!$A$1:$F$90</formula>
    <oldFormula>Активи!$A$1:$F$90</oldFormula>
  </rdn>
  <rdn rId="0" localSheetId="5" customView="1" name="Z_B6B67853_CFF6_4302_87E5_7B5E8217B6D8_.wvu.PrintArea" hidden="1" oldHidden="1">
    <formula>'Бъдещи разходи'!$A$1:$J$55</formula>
    <oldFormula>'Бъдещи разходи'!$A$1:$J$55</oldFormula>
  </rdn>
  <rdn rId="0" localSheetId="6" customView="1" name="Z_B6B67853_CFF6_4302_87E5_7B5E8217B6D8_.wvu.PrintArea" hidden="1" oldHidden="1">
    <formula>ПСОВ!$A$1:$AX$24</formula>
    <oldFormula>ПСОВ!$A$1:$AX$24</oldFormula>
  </rdn>
  <rcv guid="{B6B67853-CFF6-4302-87E5-7B5E8217B6D8}" action="add"/>
</revisions>
</file>

<file path=xl/revisions/revisionLog141.xml><?xml version="1.0" encoding="utf-8"?>
<revisions xmlns="http://schemas.openxmlformats.org/spreadsheetml/2006/main" xmlns:r="http://schemas.openxmlformats.org/officeDocument/2006/relationships">
  <rcc rId="318" sId="4" numFmtId="4">
    <nc r="F8">
      <v>5414</v>
    </nc>
  </rcc>
  <rcc rId="319" sId="4" numFmtId="4">
    <nc r="F10">
      <v>1983</v>
    </nc>
  </rcc>
  <rcc rId="320" sId="4">
    <nc r="F12">
      <f>243+792+210</f>
    </nc>
  </rcc>
  <rcc rId="321" sId="4">
    <nc r="E65" t="inlineStr">
      <is>
        <t>нерегулираната дейност не влиза в Справка № 11</t>
      </is>
    </nc>
  </rcc>
  <rfmt sheetId="4" sqref="E65:F65" start="0" length="2147483647">
    <dxf>
      <font>
        <color rgb="FFFF0000"/>
      </font>
    </dxf>
  </rfmt>
</revisions>
</file>

<file path=xl/revisions/revisionLog1411.xml><?xml version="1.0" encoding="utf-8"?>
<revisions xmlns="http://schemas.openxmlformats.org/spreadsheetml/2006/main" xmlns:r="http://schemas.openxmlformats.org/officeDocument/2006/relationships">
  <rcc rId="310" sId="5">
    <oc r="H9" t="inlineStr">
      <is>
        <t>Изградена и предтояща за стопанисване от ВиК ООД Габрово</t>
      </is>
    </oc>
    <nc r="H9" t="inlineStr">
      <is>
        <t>Изградена и предстояща за стопанисване от ВиК ООД Габрово</t>
      </is>
    </nc>
  </rcc>
</revisions>
</file>

<file path=xl/revisions/revisionLog14111.xml><?xml version="1.0" encoding="utf-8"?>
<revisions xmlns="http://schemas.openxmlformats.org/spreadsheetml/2006/main" xmlns:r="http://schemas.openxmlformats.org/officeDocument/2006/relationships">
  <rcc rId="291" sId="5">
    <nc r="B8" t="inlineStr">
      <is>
        <t>Канална станция за отпадни води</t>
      </is>
    </nc>
  </rcc>
  <rcc rId="292" sId="5">
    <nc r="E9">
      <v>32</v>
    </nc>
  </rcc>
  <rcc rId="293" sId="5">
    <nc r="E10">
      <v>0</v>
    </nc>
  </rcc>
  <rcc rId="294" sId="5">
    <nc r="E11">
      <v>7</v>
    </nc>
  </rcc>
  <rcc rId="295" sId="5">
    <nc r="E12">
      <v>1</v>
    </nc>
  </rcc>
  <rcc rId="296" sId="5">
    <nc r="H9" t="inlineStr">
      <is>
        <t>Изградена и предтояща за стопанисване от ВиК ООД Габрово</t>
      </is>
    </nc>
  </rcc>
  <rcc rId="297" sId="5">
    <nc r="I9" t="inlineStr">
      <is>
        <t>2019 г.</t>
      </is>
    </nc>
  </rcc>
  <rcc rId="298" sId="5">
    <nc r="J9" t="inlineStr">
      <is>
        <t>Преценка на база съществуващи мощности</t>
      </is>
    </nc>
  </rcc>
  <rcc rId="299" sId="5">
    <nc r="F9">
      <v>32</v>
    </nc>
  </rcc>
  <rcc rId="300" sId="5">
    <nc r="F11">
      <v>7</v>
    </nc>
  </rcc>
  <rcc rId="301" sId="5">
    <nc r="F12">
      <v>1</v>
    </nc>
  </rcc>
  <rcc rId="302" sId="5">
    <nc r="G9">
      <v>32</v>
    </nc>
  </rcc>
  <rcc rId="303" sId="5">
    <nc r="G11">
      <v>7</v>
    </nc>
  </rcc>
  <rcc rId="304" sId="5">
    <nc r="G12">
      <v>1</v>
    </nc>
  </rcc>
  <rdn rId="0" localSheetId="2" customView="1" name="Z_884947C1_FB7F_4560_BD4D_68772C241D07_.wvu.PrintArea" hidden="1" oldHidden="1">
    <formula>'Нови обекти'!$A$1:$R$31</formula>
  </rdn>
  <rdn rId="0" localSheetId="3" customView="1" name="Z_884947C1_FB7F_4560_BD4D_68772C241D07_.wvu.PrintArea" hidden="1" oldHidden="1">
    <formula>'Единични цени'!$A$1:$I$84</formula>
  </rdn>
  <rdn rId="0" localSheetId="4" customView="1" name="Z_884947C1_FB7F_4560_BD4D_68772C241D07_.wvu.PrintArea" hidden="1" oldHidden="1">
    <formula>Активи!$A$1:$F$90</formula>
  </rdn>
  <rdn rId="0" localSheetId="5" customView="1" name="Z_884947C1_FB7F_4560_BD4D_68772C241D07_.wvu.PrintArea" hidden="1" oldHidden="1">
    <formula>'Бъдещи разходи'!$A$1:$J$55</formula>
  </rdn>
  <rdn rId="0" localSheetId="6" customView="1" name="Z_884947C1_FB7F_4560_BD4D_68772C241D07_.wvu.PrintArea" hidden="1" oldHidden="1">
    <formula>ПСОВ!$A$1:$AX$24</formula>
  </rdn>
  <rcv guid="{884947C1-FB7F-4560-BD4D-68772C241D07}" action="add"/>
</revisions>
</file>

<file path=xl/revisions/revisionLog15.xml><?xml version="1.0" encoding="utf-8"?>
<revisions xmlns="http://schemas.openxmlformats.org/spreadsheetml/2006/main" xmlns:r="http://schemas.openxmlformats.org/officeDocument/2006/relationships">
  <rcc rId="1212" sId="5">
    <oc r="D19">
      <v>65</v>
    </oc>
    <nc r="D19">
      <v>27</v>
    </nc>
  </rcc>
  <rcc rId="1213" sId="5">
    <oc r="E19">
      <v>65</v>
    </oc>
    <nc r="E19">
      <v>27</v>
    </nc>
  </rcc>
  <rcc rId="1214" sId="5">
    <oc r="F19">
      <v>65</v>
    </oc>
    <nc r="F19">
      <v>27</v>
    </nc>
  </rcc>
  <rcc rId="1215" sId="5">
    <oc r="G19">
      <v>65</v>
    </oc>
    <nc r="G19">
      <v>27</v>
    </nc>
  </rcc>
  <rcc rId="1216" sId="5">
    <oc r="C19">
      <v>65</v>
    </oc>
    <nc r="C19">
      <f>27+11</f>
    </nc>
  </rcc>
  <rcv guid="{884947C1-FB7F-4560-BD4D-68772C241D07}" action="delete"/>
  <rdn rId="0" localSheetId="2" customView="1" name="Z_884947C1_FB7F_4560_BD4D_68772C241D07_.wvu.PrintArea" hidden="1" oldHidden="1">
    <formula>'Нови обекти'!$A$1:$R$32</formula>
    <oldFormula>'Нови обекти'!$A$1:$R$32</oldFormula>
  </rdn>
  <rdn rId="0" localSheetId="3" customView="1" name="Z_884947C1_FB7F_4560_BD4D_68772C241D07_.wvu.PrintArea" hidden="1" oldHidden="1">
    <formula>'Единични цени'!$A$1:$I$84</formula>
    <oldFormula>'Единични цени'!$A$1:$I$84</oldFormula>
  </rdn>
  <rdn rId="0" localSheetId="4" customView="1" name="Z_884947C1_FB7F_4560_BD4D_68772C241D07_.wvu.PrintArea" hidden="1" oldHidden="1">
    <formula>Активи!$A$1:$F$90</formula>
    <oldFormula>Активи!$A$1:$F$90</oldFormula>
  </rdn>
  <rdn rId="0" localSheetId="5" customView="1" name="Z_884947C1_FB7F_4560_BD4D_68772C241D07_.wvu.PrintArea" hidden="1" oldHidden="1">
    <formula>'Бъдещи разходи'!$A$1:$J$55</formula>
    <oldFormula>'Бъдещи разходи'!$A$1:$J$55</oldFormula>
  </rdn>
  <rdn rId="0" localSheetId="6" customView="1" name="Z_884947C1_FB7F_4560_BD4D_68772C241D07_.wvu.PrintArea" hidden="1" oldHidden="1">
    <formula>ПСОВ!$A$1:$AX$24</formula>
    <oldFormula>ПСОВ!$A$1:$AX$24</oldFormula>
  </rdn>
  <rcv guid="{884947C1-FB7F-4560-BD4D-68772C241D07}" action="add"/>
</revisions>
</file>

<file path=xl/revisions/revisionLog151.xml><?xml version="1.0" encoding="utf-8"?>
<revisions xmlns="http://schemas.openxmlformats.org/spreadsheetml/2006/main" xmlns:r="http://schemas.openxmlformats.org/officeDocument/2006/relationships">
  <rcv guid="{3DF19364-A1CA-43AA-9D99-C7D85E4E149E}" action="delete"/>
  <rdn rId="0" localSheetId="2" customView="1" name="Z_3DF19364_A1CA_43AA_9D99_C7D85E4E149E_.wvu.PrintArea" hidden="1" oldHidden="1">
    <formula>'Нови обекти'!$A$1:$R$31</formula>
    <oldFormula>'Нови обекти'!$A$1:$R$31</oldFormula>
  </rdn>
  <rdn rId="0" localSheetId="3" customView="1" name="Z_3DF19364_A1CA_43AA_9D99_C7D85E4E149E_.wvu.PrintArea" hidden="1" oldHidden="1">
    <formula>'Единични цени'!$A$1:$I$84</formula>
    <oldFormula>'Единични цени'!$A$1:$I$84</oldFormula>
  </rdn>
  <rdn rId="0" localSheetId="4" customView="1" name="Z_3DF19364_A1CA_43AA_9D99_C7D85E4E149E_.wvu.PrintArea" hidden="1" oldHidden="1">
    <formula>Активи!$A$1:$F$90</formula>
    <oldFormula>Активи!$A$1:$F$90</oldFormula>
  </rdn>
  <rdn rId="0" localSheetId="5" customView="1" name="Z_3DF19364_A1CA_43AA_9D99_C7D85E4E149E_.wvu.PrintArea" hidden="1" oldHidden="1">
    <formula>'Бъдещи разходи'!$A$1:$J$55</formula>
    <oldFormula>'Бъдещи разходи'!$A$1:$J$55</oldFormula>
  </rdn>
  <rdn rId="0" localSheetId="6" customView="1" name="Z_3DF19364_A1CA_43AA_9D99_C7D85E4E149E_.wvu.PrintArea" hidden="1" oldHidden="1">
    <formula>ПСОВ!$A$1:$AX$24</formula>
    <oldFormula>ПСОВ!$A$1:$AX$24</oldFormula>
  </rdn>
  <rcv guid="{3DF19364-A1CA-43AA-9D99-C7D85E4E149E}" action="add"/>
</revisions>
</file>

<file path=xl/revisions/revisionLog1511.xml><?xml version="1.0" encoding="utf-8"?>
<revisions xmlns="http://schemas.openxmlformats.org/spreadsheetml/2006/main" xmlns:r="http://schemas.openxmlformats.org/officeDocument/2006/relationships">
  <rcc rId="343" sId="5">
    <oc r="E22">
      <v>223</v>
    </oc>
    <nc r="E22">
      <v>304</v>
    </nc>
  </rcc>
  <rcc rId="344" sId="5">
    <oc r="F22">
      <v>231</v>
    </oc>
    <nc r="F22">
      <v>312</v>
    </nc>
  </rcc>
  <rcc rId="345" sId="5">
    <oc r="G22">
      <v>239</v>
    </oc>
    <nc r="G22">
      <v>320</v>
    </nc>
  </rcc>
</revisions>
</file>

<file path=xl/revisions/revisionLog15111.xml><?xml version="1.0" encoding="utf-8"?>
<revisions xmlns="http://schemas.openxmlformats.org/spreadsheetml/2006/main" xmlns:r="http://schemas.openxmlformats.org/officeDocument/2006/relationships">
  <rcc rId="316" sId="4">
    <oc r="C63">
      <f>18865+8642</f>
    </oc>
    <nc r="C63">
      <f>18864+8642</f>
    </nc>
  </rcc>
  <rcc rId="317" sId="4" numFmtId="4">
    <oc r="C65">
      <v>4994</v>
    </oc>
    <nc r="C65">
      <v>4995</v>
    </nc>
  </rcc>
</revisions>
</file>

<file path=xl/revisions/revisionLog151111.xml><?xml version="1.0" encoding="utf-8"?>
<revisions xmlns="http://schemas.openxmlformats.org/spreadsheetml/2006/main" xmlns:r="http://schemas.openxmlformats.org/officeDocument/2006/relationships">
  <rcc rId="315" sId="4">
    <oc r="B29" t="inlineStr">
      <is>
        <t>Община Трявна  - ПСОВ Трявна</t>
      </is>
    </oc>
    <nc r="B29" t="inlineStr">
      <is>
        <t>Община Трявна  - ПСОВ Трявна  предадена на 30.09.2015г.</t>
      </is>
    </nc>
  </rcc>
</revisions>
</file>

<file path=xl/revisions/revisionLog1511111.xml><?xml version="1.0" encoding="utf-8"?>
<revisions xmlns="http://schemas.openxmlformats.org/spreadsheetml/2006/main" xmlns:r="http://schemas.openxmlformats.org/officeDocument/2006/relationships">
  <rcc rId="312" sId="5">
    <nc r="I19" t="inlineStr">
      <is>
        <t>2019 г.</t>
      </is>
    </nc>
  </rcc>
  <rcc rId="313" sId="5">
    <nc r="J19" t="inlineStr">
      <is>
        <t>Изготвен бизнес план за периода2017-2021 г.</t>
      </is>
    </nc>
  </rcc>
  <rcc rId="314" sId="5">
    <nc r="H19" t="inlineStr">
      <is>
        <t>Предстоящо обединение на ВИК ООД Габрово и ВИК ООД Севлиево</t>
      </is>
    </nc>
  </rcc>
</revisions>
</file>

<file path=xl/revisions/revisionLog16.xml><?xml version="1.0" encoding="utf-8"?>
<revisions xmlns="http://schemas.openxmlformats.org/spreadsheetml/2006/main" xmlns:r="http://schemas.openxmlformats.org/officeDocument/2006/relationships">
  <rcv guid="{3DF19364-A1CA-43AA-9D99-C7D85E4E149E}" action="delete"/>
  <rdn rId="0" localSheetId="2" customView="1" name="Z_3DF19364_A1CA_43AA_9D99_C7D85E4E149E_.wvu.PrintArea" hidden="1" oldHidden="1">
    <formula>'Нови обекти'!$A$1:$R$32</formula>
    <oldFormula>'Нови обекти'!$A$1:$R$32</oldFormula>
  </rdn>
  <rdn rId="0" localSheetId="3" customView="1" name="Z_3DF19364_A1CA_43AA_9D99_C7D85E4E149E_.wvu.PrintArea" hidden="1" oldHidden="1">
    <formula>'Единични цени'!$A$1:$I$84</formula>
    <oldFormula>'Единични цени'!$A$1:$I$84</oldFormula>
  </rdn>
  <rdn rId="0" localSheetId="4" customView="1" name="Z_3DF19364_A1CA_43AA_9D99_C7D85E4E149E_.wvu.PrintArea" hidden="1" oldHidden="1">
    <formula>Активи!$A$1:$F$90</formula>
    <oldFormula>Активи!$A$1:$F$90</oldFormula>
  </rdn>
  <rdn rId="0" localSheetId="5" customView="1" name="Z_3DF19364_A1CA_43AA_9D99_C7D85E4E149E_.wvu.PrintArea" hidden="1" oldHidden="1">
    <formula>'Бъдещи разходи'!$A$1:$J$55</formula>
    <oldFormula>'Бъдещи разходи'!$A$1:$J$55</oldFormula>
  </rdn>
  <rdn rId="0" localSheetId="6" customView="1" name="Z_3DF19364_A1CA_43AA_9D99_C7D85E4E149E_.wvu.PrintArea" hidden="1" oldHidden="1">
    <formula>ПСОВ!$A$1:$AX$24</formula>
    <oldFormula>ПСОВ!$A$1:$AX$24</oldFormula>
  </rdn>
  <rcv guid="{3DF19364-A1CA-43AA-9D99-C7D85E4E149E}" action="add"/>
</revisions>
</file>

<file path=xl/revisions/revisionLog161.xml><?xml version="1.0" encoding="utf-8"?>
<revisions xmlns="http://schemas.openxmlformats.org/spreadsheetml/2006/main" xmlns:r="http://schemas.openxmlformats.org/officeDocument/2006/relationships">
  <rcc rId="1232" sId="4">
    <nc r="B31" t="inlineStr">
      <is>
        <t>Община Габрово</t>
      </is>
    </nc>
  </rcc>
  <rcc rId="1233" sId="4" numFmtId="4">
    <nc r="C31">
      <v>2742</v>
    </nc>
  </rcc>
  <rcc rId="1234" sId="4">
    <nc r="B32" t="inlineStr">
      <is>
        <t>Община Дряново</t>
      </is>
    </nc>
  </rcc>
  <rcc rId="1235" sId="4" numFmtId="4">
    <nc r="C32">
      <v>1889</v>
    </nc>
  </rcc>
  <rcc rId="1236" sId="4">
    <nc r="B33" t="inlineStr">
      <is>
        <t>Община Трявна</t>
      </is>
    </nc>
  </rcc>
  <rcc rId="1237" sId="4" numFmtId="4">
    <nc r="C33">
      <v>313</v>
    </nc>
  </rcc>
</revisions>
</file>

<file path=xl/revisions/revisionLog1611.xml><?xml version="1.0" encoding="utf-8"?>
<revisions xmlns="http://schemas.openxmlformats.org/spreadsheetml/2006/main" xmlns:r="http://schemas.openxmlformats.org/officeDocument/2006/relationships">
  <rcc rId="341" sId="5">
    <oc r="J19" t="inlineStr">
      <is>
        <t>Изготвен бизнес план за периода2017-2021 г.</t>
      </is>
    </oc>
    <nc r="J19" t="inlineStr">
      <is>
        <t>Изготвен бизнес план за периода 2017-2021 г.</t>
      </is>
    </nc>
  </rcc>
  <rcc rId="342" sId="5">
    <oc r="H19" t="inlineStr">
      <is>
        <t>Предстоящо обединение на ВИК ООД Габрово и ВИК ООД Севлиево</t>
      </is>
    </oc>
    <nc r="H19" t="inlineStr">
      <is>
        <t>Предстоящо обединение на ВИК ООД Габрово и "Бяла" ЕООД гр.Севлиево</t>
      </is>
    </nc>
  </rcc>
</revisions>
</file>

<file path=xl/revisions/revisionLog16111.xml><?xml version="1.0" encoding="utf-8"?>
<revisions xmlns="http://schemas.openxmlformats.org/spreadsheetml/2006/main" xmlns:r="http://schemas.openxmlformats.org/officeDocument/2006/relationships">
  <rcc rId="323" sId="5">
    <nc r="E19">
      <v>710</v>
    </nc>
  </rcc>
  <rcc rId="324" sId="5">
    <nc r="F19">
      <v>710</v>
    </nc>
  </rcc>
  <rcc rId="325" sId="5">
    <nc r="G19">
      <v>710</v>
    </nc>
  </rcc>
  <rcc rId="326" sId="5">
    <nc r="E20">
      <v>199</v>
    </nc>
  </rcc>
  <rcc rId="327" sId="5">
    <nc r="F20">
      <v>199</v>
    </nc>
  </rcc>
  <rcc rId="328" sId="5">
    <nc r="G20">
      <v>199</v>
    </nc>
  </rcc>
  <rcc rId="329" sId="5">
    <nc r="E21">
      <v>1112</v>
    </nc>
  </rcc>
  <rcc rId="330" sId="5">
    <nc r="F21">
      <v>1154</v>
    </nc>
  </rcc>
  <rcc rId="331" sId="5">
    <nc r="G21">
      <v>1197</v>
    </nc>
  </rcc>
  <rcc rId="332" sId="5">
    <nc r="E22">
      <v>223</v>
    </nc>
  </rcc>
  <rcc rId="333" sId="5">
    <nc r="F22">
      <v>231</v>
    </nc>
  </rcc>
  <rcc rId="334" sId="5">
    <nc r="G22">
      <v>239</v>
    </nc>
  </rcc>
  <rcc rId="335" sId="5">
    <nc r="E23">
      <v>126</v>
    </nc>
  </rcc>
  <rcc rId="336" sId="5">
    <nc r="F23">
      <v>126</v>
    </nc>
  </rcc>
  <rcc rId="337" sId="5">
    <nc r="G23">
      <v>126</v>
    </nc>
  </rcc>
  <rcc rId="338" sId="5">
    <nc r="E24">
      <v>37</v>
    </nc>
  </rcc>
  <rcc rId="339" sId="5">
    <nc r="F24">
      <v>37</v>
    </nc>
  </rcc>
  <rcc rId="340" sId="5">
    <nc r="G24">
      <v>37</v>
    </nc>
  </rcc>
</revisions>
</file>

<file path=xl/revisions/revisionLog162.xml><?xml version="1.0" encoding="utf-8"?>
<revisions xmlns="http://schemas.openxmlformats.org/spreadsheetml/2006/main" xmlns:r="http://schemas.openxmlformats.org/officeDocument/2006/relationships">
  <rcc rId="1241" sId="4" numFmtId="4">
    <oc r="F8">
      <v>5414</v>
    </oc>
    <nc r="F8">
      <f>5414+24</f>
    </nc>
  </rcc>
  <rcc rId="1242" sId="4">
    <oc r="F12">
      <f>243+792+210</f>
    </oc>
    <nc r="F12">
      <f>243+792+210+168+43+2519+20+2220</f>
    </nc>
  </rcc>
  <rcc rId="1243" sId="4" numFmtId="4">
    <oc r="C63">
      <f>18864+8642</f>
    </oc>
    <nc r="C63">
      <v>32500</v>
    </nc>
  </rcc>
</revisions>
</file>

<file path=xl/revisions/revisionLog1621.xml><?xml version="1.0" encoding="utf-8"?>
<revisions xmlns="http://schemas.openxmlformats.org/spreadsheetml/2006/main" xmlns:r="http://schemas.openxmlformats.org/officeDocument/2006/relationships">
  <rcc rId="1238" sId="4">
    <oc r="B31" t="inlineStr">
      <is>
        <t>Община Габрово</t>
      </is>
    </oc>
    <nc r="B31" t="inlineStr">
      <is>
        <t>Община Габрово - ВиК системи и съоръжения</t>
      </is>
    </nc>
  </rcc>
  <rcc rId="1239" sId="4">
    <oc r="B32" t="inlineStr">
      <is>
        <t>Община Дряново</t>
      </is>
    </oc>
    <nc r="B32" t="inlineStr">
      <is>
        <t>Община Дряново - ВиК системи и съоръжения</t>
      </is>
    </nc>
  </rcc>
  <rcc rId="1240" sId="4">
    <oc r="B33" t="inlineStr">
      <is>
        <t>Община Трявна</t>
      </is>
    </oc>
    <nc r="B33" t="inlineStr">
      <is>
        <t>Община Трявна - ВиК системи и съоръжения</t>
      </is>
    </nc>
  </rcc>
</revisions>
</file>

<file path=xl/revisions/revisionLog17.xml><?xml version="1.0" encoding="utf-8"?>
<revisions xmlns="http://schemas.openxmlformats.org/spreadsheetml/2006/main" xmlns:r="http://schemas.openxmlformats.org/officeDocument/2006/relationships">
  <rcc rId="1332" sId="5">
    <oc r="D29">
      <v>58</v>
    </oc>
    <nc r="D29">
      <v>40</v>
    </nc>
  </rcc>
  <rcc rId="1333" sId="5">
    <oc r="E29">
      <v>58</v>
    </oc>
    <nc r="E29">
      <v>40</v>
    </nc>
  </rcc>
  <rcc rId="1334" sId="5">
    <oc r="F29">
      <v>58</v>
    </oc>
    <nc r="F29">
      <v>40</v>
    </nc>
  </rcc>
  <rcc rId="1335" sId="5">
    <oc r="G29">
      <v>58</v>
    </oc>
    <nc r="G29">
      <v>40</v>
    </nc>
  </rcc>
  <rcc rId="1336" sId="5">
    <oc r="B28" t="inlineStr">
      <is>
        <t>ПСОВ</t>
      </is>
    </oc>
    <nc r="B28" t="inlineStr">
      <is>
        <t>ПСОВ гр. Габрово</t>
      </is>
    </nc>
  </rcc>
  <rcc rId="1337" sId="5">
    <oc r="B38" t="inlineStr">
      <is>
        <t>ПСОВ</t>
      </is>
    </oc>
    <nc r="B38" t="inlineStr">
      <is>
        <t>ПСОВ гр. Трявна</t>
      </is>
    </nc>
  </rcc>
  <rcc rId="1338" sId="5">
    <nc r="D39">
      <v>18</v>
    </nc>
  </rcc>
  <rcc rId="1339" sId="5">
    <nc r="E39">
      <v>18</v>
    </nc>
  </rcc>
  <rcc rId="1340" sId="5">
    <nc r="F39">
      <v>18</v>
    </nc>
  </rcc>
  <rcc rId="1341" sId="5">
    <nc r="G39">
      <v>18</v>
    </nc>
  </rcc>
  <rcc rId="1342" sId="5">
    <nc r="D45">
      <v>18</v>
    </nc>
  </rcc>
  <rcc rId="1343" sId="5">
    <nc r="E45">
      <v>18</v>
    </nc>
  </rcc>
  <rcc rId="1344" sId="5">
    <nc r="F45">
      <v>18</v>
    </nc>
  </rcc>
  <rcc rId="1345" sId="5">
    <nc r="G45">
      <v>18</v>
    </nc>
  </rcc>
  <rcc rId="1346" sId="5">
    <nc r="H39" t="inlineStr">
      <is>
        <t xml:space="preserve">Реновирана  ПСОВ гр.Трявна </t>
      </is>
    </nc>
  </rcc>
  <rcc rId="1347" sId="5">
    <oc r="H29" t="inlineStr">
      <is>
        <t xml:space="preserve">Реновирана ПСОВ Габрово и ПСОВ Трявна </t>
      </is>
    </oc>
    <nc r="H29" t="inlineStr">
      <is>
        <t xml:space="preserve">Реновирана ПСОВ гр. Габрово </t>
      </is>
    </nc>
  </rcc>
  <rcc rId="1348" sId="5">
    <nc r="J39" t="inlineStr">
      <is>
        <t>Количествени сметки за необ. количества за експлоатация на станцията</t>
      </is>
    </nc>
  </rcc>
</revisions>
</file>

<file path=xl/revisions/revisionLog171.xml><?xml version="1.0" encoding="utf-8"?>
<revisions xmlns="http://schemas.openxmlformats.org/spreadsheetml/2006/main" xmlns:r="http://schemas.openxmlformats.org/officeDocument/2006/relationships">
  <rcc rId="1173" sId="5">
    <nc r="I19" t="inlineStr">
      <is>
        <t>2015 г.</t>
      </is>
    </nc>
  </rcc>
  <rcc rId="1174" sId="5">
    <nc r="I29" t="inlineStr">
      <is>
        <t>2015 г.</t>
      </is>
    </nc>
  </rcc>
</revisions>
</file>

<file path=xl/revisions/revisionLog1711.xml><?xml version="1.0" encoding="utf-8"?>
<revisions xmlns="http://schemas.openxmlformats.org/spreadsheetml/2006/main" xmlns:r="http://schemas.openxmlformats.org/officeDocument/2006/relationships">
  <rcc rId="349" sId="5">
    <oc r="E10">
      <v>0</v>
    </oc>
    <nc r="E10"/>
  </rcc>
</revisions>
</file>

<file path=xl/revisions/revisionLog17111.xml><?xml version="1.0" encoding="utf-8"?>
<revisions xmlns="http://schemas.openxmlformats.org/spreadsheetml/2006/main" xmlns:r="http://schemas.openxmlformats.org/officeDocument/2006/relationships">
  <rcc rId="346" sId="5">
    <oc r="E22">
      <v>304</v>
    </oc>
    <nc r="E22">
      <v>321</v>
    </nc>
  </rcc>
  <rcc rId="347" sId="5">
    <oc r="F22">
      <v>312</v>
    </oc>
    <nc r="F22">
      <v>329</v>
    </nc>
  </rcc>
  <rcc rId="348" sId="5">
    <oc r="G22">
      <v>320</v>
    </oc>
    <nc r="G22">
      <v>337</v>
    </nc>
  </rcc>
</revisions>
</file>

<file path=xl/revisions/revisionLog1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676" sId="1">
    <nc r="H43">
      <v>163042</v>
    </nc>
  </rcc>
  <rcc rId="677" sId="1">
    <nc r="I43">
      <v>162042</v>
    </nc>
  </rcc>
  <rcc rId="678" sId="1">
    <nc r="J43">
      <v>161042</v>
    </nc>
  </rcc>
  <rcc rId="679" sId="1">
    <nc r="H35">
      <v>420</v>
    </nc>
  </rcc>
  <rcc rId="680" sId="1">
    <nc r="I35">
      <v>420</v>
    </nc>
  </rcc>
  <rcc rId="681" sId="1">
    <nc r="J35">
      <v>420</v>
    </nc>
  </rcc>
  <rcc rId="682" sId="1">
    <oc r="H34">
      <v>1172006</v>
    </oc>
    <nc r="H34">
      <v>1171586</v>
    </nc>
  </rcc>
  <rcc rId="683" sId="1">
    <oc r="I34">
      <v>1171006</v>
    </oc>
    <nc r="I34">
      <v>1170586</v>
    </nc>
  </rcc>
  <rcc rId="684" sId="1">
    <oc r="J34">
      <v>1170006</v>
    </oc>
    <nc r="J34">
      <v>1169586</v>
    </nc>
  </rcc>
  <rcc rId="685" sId="1">
    <nc r="H30">
      <v>2641800</v>
    </nc>
  </rcc>
  <rcc rId="686" sId="6">
    <oc r="A9">
      <v>2</v>
    </oc>
    <nc r="A9">
      <v>1</v>
    </nc>
  </rcc>
  <rcc rId="687" sId="6">
    <nc r="B9" t="inlineStr">
      <is>
        <t>Габрово</t>
      </is>
    </nc>
  </rcc>
  <rcc rId="688" sId="6">
    <nc r="C9" t="inlineStr">
      <is>
        <t>Габрово</t>
      </is>
    </nc>
  </rcc>
  <rcc rId="689" sId="6">
    <nc r="D9" t="inlineStr">
      <is>
        <t>ПСОВ Устието</t>
      </is>
    </nc>
  </rcc>
  <rcc rId="690" sId="6">
    <nc r="E9">
      <v>42178</v>
    </nc>
  </rcc>
  <rcc rId="691" sId="6">
    <nc r="F9">
      <v>1</v>
    </nc>
  </rcc>
  <rcc rId="692" sId="6">
    <nc r="G9">
      <v>99780</v>
    </nc>
  </rcc>
  <rcc rId="693" sId="6">
    <nc r="H9">
      <v>6754325</v>
    </nc>
  </rcc>
  <rcc rId="694" sId="6">
    <nc r="I9" t="inlineStr">
      <is>
        <t>третично</t>
      </is>
    </nc>
  </rcc>
  <rcc rId="695" sId="6">
    <nc r="J9">
      <v>9404602</v>
    </nc>
  </rcc>
  <rcc rId="696" sId="6">
    <nc r="K9">
      <v>9404602</v>
    </nc>
  </rcc>
  <rcc rId="697" sId="6">
    <nc r="L9">
      <v>9404602</v>
    </nc>
  </rcc>
  <rcc rId="698" sId="6">
    <nc r="M9">
      <v>9404602</v>
    </nc>
  </rcc>
  <rcc rId="699" sId="6">
    <nc r="N9">
      <v>9404602</v>
    </nc>
  </rcc>
  <rcc rId="700" sId="6">
    <nc r="O9">
      <v>2443896</v>
    </nc>
  </rcc>
  <rcc rId="701" sId="6">
    <oc r="A10">
      <v>3</v>
    </oc>
    <nc r="A10">
      <v>2</v>
    </nc>
  </rcc>
  <rcc rId="702" sId="6">
    <nc r="B10" t="inlineStr">
      <is>
        <t>Трявна</t>
      </is>
    </nc>
  </rcc>
  <rcc rId="703" sId="6">
    <nc r="C10" t="inlineStr">
      <is>
        <t>Трявна</t>
      </is>
    </nc>
  </rcc>
  <rcc rId="704" sId="6">
    <nc r="D10" t="inlineStr">
      <is>
        <t>ПСОВ Трявна</t>
      </is>
    </nc>
  </rcc>
  <rcc rId="705" sId="6">
    <nc r="E10">
      <v>42151</v>
    </nc>
  </rcc>
  <rcc rId="706" sId="6">
    <nc r="F10">
      <v>1</v>
    </nc>
  </rcc>
  <rcc rId="707" sId="6">
    <nc r="G10">
      <v>9000</v>
    </nc>
  </rcc>
  <rcc rId="708" sId="6">
    <nc r="H10">
      <v>957030</v>
    </nc>
  </rcc>
  <rcc rId="709" sId="6">
    <nc r="I10" t="inlineStr">
      <is>
        <t>третично</t>
      </is>
    </nc>
  </rcc>
  <rcc rId="710" sId="6">
    <nc r="J10">
      <v>1660998</v>
    </nc>
  </rcc>
  <rcc rId="711" sId="6">
    <nc r="K10">
      <v>1660998</v>
    </nc>
  </rcc>
  <rcc rId="712" sId="6">
    <nc r="L10">
      <v>1660998</v>
    </nc>
  </rcc>
  <rcc rId="713" sId="6">
    <nc r="M10">
      <v>1660998</v>
    </nc>
  </rcc>
  <rcc rId="714" sId="6">
    <nc r="N10">
      <v>1660998</v>
    </nc>
  </rcc>
  <rcc rId="715" sId="6">
    <nc r="O10">
      <v>348000</v>
    </nc>
  </rcc>
  <rcc rId="716" sId="6">
    <oc r="A11">
      <v>4</v>
    </oc>
    <nc r="A11">
      <v>3</v>
    </nc>
  </rcc>
  <rcc rId="717" sId="6">
    <oc r="A12">
      <v>5</v>
    </oc>
    <nc r="A12">
      <v>4</v>
    </nc>
  </rcc>
  <rcc rId="718" sId="6">
    <nc r="P9">
      <v>937350</v>
    </nc>
  </rcc>
  <rcc rId="719" sId="6">
    <nc r="P10">
      <v>339000</v>
    </nc>
  </rcc>
  <rcc rId="720" sId="6">
    <nc r="Q9">
      <v>937350</v>
    </nc>
  </rcc>
  <rcc rId="721" sId="6">
    <nc r="Q10">
      <v>339000</v>
    </nc>
  </rcc>
  <rcc rId="722" sId="6">
    <nc r="R9">
      <v>937350</v>
    </nc>
  </rcc>
  <rcc rId="723" sId="6">
    <nc r="S9">
      <v>937350</v>
    </nc>
  </rcc>
  <rcc rId="724" sId="6">
    <nc r="T9">
      <v>937350</v>
    </nc>
  </rcc>
  <rcc rId="725" sId="6">
    <nc r="R10">
      <v>339000</v>
    </nc>
  </rcc>
  <rcc rId="726" sId="6">
    <nc r="S10">
      <v>339000</v>
    </nc>
  </rcc>
  <rcc rId="727" sId="6">
    <nc r="T10">
      <v>339000</v>
    </nc>
  </rcc>
  <rcc rId="728" sId="6">
    <nc r="B11" t="inlineStr">
      <is>
        <t>Севлиево</t>
      </is>
    </nc>
  </rcc>
  <rcc rId="729" sId="6">
    <nc r="C11" t="inlineStr">
      <is>
        <t>Севлиево</t>
      </is>
    </nc>
  </rcc>
  <rcc rId="730" sId="6">
    <nc r="E11" t="inlineStr">
      <is>
        <t>01.2010 г.</t>
      </is>
    </nc>
  </rcc>
  <rcc rId="731" sId="6">
    <nc r="F11" t="inlineStr">
      <is>
        <t>гр.Севлиево</t>
      </is>
    </nc>
  </rcc>
  <rcc rId="732" sId="6">
    <nc r="G11">
      <v>54000</v>
    </nc>
  </rcc>
  <rcc rId="733" sId="6">
    <nc r="H11">
      <v>3805125</v>
    </nc>
  </rcc>
  <rcc rId="734" sId="6">
    <nc r="I11" t="inlineStr">
      <is>
        <t>механично,биологично</t>
      </is>
    </nc>
  </rcc>
  <rcc rId="735" sId="6">
    <nc r="L11">
      <v>4104598</v>
    </nc>
  </rcc>
  <rcc rId="736" sId="6">
    <nc r="M11">
      <v>4104598</v>
    </nc>
  </rcc>
  <rcc rId="737" sId="6">
    <nc r="N11">
      <v>4104598</v>
    </nc>
  </rcc>
  <rcc rId="738" sId="6">
    <nc r="S11">
      <v>1204013</v>
    </nc>
  </rcc>
  <rcc rId="739" sId="6">
    <nc r="T11">
      <v>1204013</v>
    </nc>
  </rcc>
  <rcc rId="740" sId="6">
    <nc r="R11">
      <v>1204013</v>
    </nc>
  </rcc>
  <rcc rId="741" sId="6">
    <nc r="U9">
      <v>3100</v>
    </nc>
  </rcc>
  <rcc rId="742" sId="6">
    <nc r="U10">
      <v>690</v>
    </nc>
  </rcc>
  <rcc rId="743" sId="6">
    <nc r="AB9">
      <v>25</v>
    </nc>
  </rcc>
  <rcc rId="744" sId="6">
    <nc r="AC9">
      <v>25</v>
    </nc>
  </rcc>
  <rcc rId="745" sId="6">
    <nc r="AD9">
      <v>25</v>
    </nc>
  </rcc>
  <rcc rId="746" sId="6">
    <nc r="AE9">
      <v>25</v>
    </nc>
  </rcc>
  <rcc rId="747" sId="6">
    <nc r="AF9">
      <v>25</v>
    </nc>
  </rcc>
  <rcc rId="748" sId="6">
    <nc r="AB10">
      <v>14</v>
    </nc>
  </rcc>
  <rcc rId="749" sId="6">
    <nc r="AC10">
      <v>14</v>
    </nc>
  </rcc>
  <rcc rId="750" sId="6">
    <nc r="AD10">
      <v>14</v>
    </nc>
  </rcc>
  <rcc rId="751" sId="6">
    <nc r="AE10">
      <v>14</v>
    </nc>
  </rcc>
  <rcc rId="752" sId="6">
    <nc r="AF10">
      <v>14</v>
    </nc>
  </rcc>
  <rcc rId="753" sId="6">
    <nc r="AB11">
      <v>15</v>
    </nc>
  </rcc>
  <rcc rId="754" sId="6">
    <nc r="AC11">
      <v>15</v>
    </nc>
  </rcc>
  <rcc rId="755" sId="6">
    <nc r="AD11">
      <v>15</v>
    </nc>
  </rcc>
  <rcc rId="756" sId="6">
    <nc r="AE11">
      <v>15</v>
    </nc>
  </rcc>
  <rcc rId="757" sId="6">
    <nc r="AF11">
      <v>15</v>
    </nc>
  </rcc>
  <rcc rId="758" sId="6">
    <nc r="X11">
      <v>477</v>
    </nc>
  </rcc>
  <rcc rId="759" sId="6">
    <nc r="Y11">
      <v>477</v>
    </nc>
  </rcc>
  <rcc rId="760" sId="6">
    <nc r="Z11">
      <v>477</v>
    </nc>
  </rcc>
  <rcc rId="761" sId="6">
    <nc r="AA9">
      <v>59</v>
    </nc>
  </rcc>
  <rcc rId="762" sId="6">
    <nc r="AA10">
      <v>68</v>
    </nc>
  </rcc>
  <rcc rId="763" sId="6">
    <nc r="AA11">
      <v>83</v>
    </nc>
  </rcc>
  <rcc rId="764" sId="6">
    <nc r="AM9">
      <v>445421</v>
    </nc>
  </rcc>
  <rcc rId="765" sId="6">
    <nc r="AN9">
      <v>439800</v>
    </nc>
  </rcc>
  <rcc rId="766" sId="6">
    <nc r="AO9">
      <v>439800</v>
    </nc>
  </rcc>
  <rcc rId="767" sId="6">
    <nc r="AP9">
      <v>439800</v>
    </nc>
  </rcc>
  <rcc rId="768" sId="6">
    <nc r="AQ9">
      <v>439800</v>
    </nc>
  </rcc>
  <rcc rId="769" sId="6">
    <nc r="AR9">
      <v>439800</v>
    </nc>
  </rcc>
  <rcc rId="770" sId="6">
    <nc r="AM10">
      <v>50735</v>
    </nc>
  </rcc>
  <rcc rId="771" sId="6">
    <nc r="AN10">
      <v>50735</v>
    </nc>
  </rcc>
  <rcc rId="772" sId="6">
    <nc r="AO10">
      <v>50735</v>
    </nc>
  </rcc>
  <rcc rId="773" sId="6">
    <nc r="AP10">
      <v>50735</v>
    </nc>
  </rcc>
  <rcc rId="774" sId="6">
    <nc r="AQ10">
      <v>50735</v>
    </nc>
  </rcc>
  <rcc rId="775" sId="6">
    <nc r="AR10">
      <v>50735</v>
    </nc>
  </rcc>
</revisions>
</file>

<file path=xl/revisions/revisionLog1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776" sId="6">
    <nc r="AN11">
      <v>4000</v>
    </nc>
  </rcc>
  <rcc rId="777" sId="6">
    <nc r="AO11">
      <v>4000</v>
    </nc>
  </rcc>
  <rcc rId="778" sId="6">
    <nc r="AP11">
      <v>4000</v>
    </nc>
  </rcc>
  <rcc rId="779" sId="6">
    <nc r="AQ11">
      <v>4000</v>
    </nc>
  </rcc>
  <rcc rId="780" sId="6">
    <nc r="AR11">
      <v>4000</v>
    </nc>
  </rcc>
  <rcc rId="781" sId="6">
    <nc r="AT11">
      <v>4500</v>
    </nc>
  </rcc>
  <rcc rId="782" sId="6">
    <nc r="AU11">
      <v>4500</v>
    </nc>
  </rcc>
  <rcc rId="783" sId="6">
    <nc r="AV11">
      <v>4500</v>
    </nc>
  </rcc>
  <rcc rId="784" sId="6">
    <nc r="AW11">
      <v>4500</v>
    </nc>
  </rcc>
  <rcc rId="785" sId="6">
    <nc r="AX11">
      <v>4500</v>
    </nc>
  </rcc>
  <rcc rId="786" sId="6">
    <oc r="F9">
      <v>1</v>
    </oc>
    <nc r="F9" t="inlineStr">
      <is>
        <t>гр. Габрово</t>
      </is>
    </nc>
  </rcc>
  <rcc rId="787" sId="6">
    <oc r="F10">
      <v>1</v>
    </oc>
    <nc r="F10" t="inlineStr">
      <is>
        <t>гр. Трявна</t>
      </is>
    </nc>
  </rcc>
  <rcc rId="788" sId="6">
    <oc r="E9">
      <v>42178</v>
    </oc>
    <nc r="E9" t="inlineStr">
      <is>
        <t>23.6.2015 г.</t>
      </is>
    </nc>
  </rcc>
  <rcc rId="789" sId="6">
    <oc r="E10">
      <v>42151</v>
    </oc>
    <nc r="E10" t="inlineStr">
      <is>
        <t>27.5.2015 г.</t>
      </is>
    </nc>
  </rcc>
  <rcc rId="790" sId="2">
    <oc r="A8">
      <v>1</v>
    </oc>
    <nc r="A8"/>
  </rcc>
  <rcc rId="791" sId="2">
    <oc r="B8" t="inlineStr">
      <is>
        <t>Габрово</t>
      </is>
    </oc>
    <nc r="B8"/>
  </rcc>
  <rcc rId="792" sId="2">
    <oc r="C8" t="inlineStr">
      <is>
        <t>Габрово</t>
      </is>
    </oc>
    <nc r="C8"/>
  </rcc>
  <rcc rId="793" sId="2">
    <oc r="D8" t="inlineStr">
      <is>
        <t>ПСОВ Устието</t>
      </is>
    </oc>
    <nc r="D8"/>
  </rcc>
  <rcc rId="794" sId="2" numFmtId="19">
    <oc r="E8">
      <v>42178</v>
    </oc>
    <nc r="E8"/>
  </rcc>
  <rcc rId="795" sId="2">
    <oc r="F8">
      <v>1</v>
    </oc>
    <nc r="F8"/>
  </rcc>
  <rcc rId="796" sId="2">
    <oc r="G8">
      <v>99780</v>
    </oc>
    <nc r="G8"/>
  </rcc>
  <rcc rId="797" sId="2">
    <oc r="H8">
      <v>6754325</v>
    </oc>
    <nc r="H8"/>
  </rcc>
  <rcc rId="798" sId="2">
    <oc r="I8" t="inlineStr">
      <is>
        <t>третично</t>
      </is>
    </oc>
    <nc r="I8"/>
  </rcc>
  <rcc rId="799" sId="2">
    <oc r="J8">
      <v>9404602</v>
    </oc>
    <nc r="J8"/>
  </rcc>
  <rcc rId="800" sId="2">
    <oc r="K8">
      <v>9404602</v>
    </oc>
    <nc r="K8"/>
  </rcc>
  <rcc rId="801" sId="2">
    <oc r="L8">
      <v>9404602</v>
    </oc>
    <nc r="L8"/>
  </rcc>
  <rcc rId="802" sId="2">
    <oc r="M8">
      <v>9404602</v>
    </oc>
    <nc r="M8"/>
  </rcc>
  <rcc rId="803" sId="2">
    <oc r="N8">
      <v>9404602</v>
    </oc>
    <nc r="N8"/>
  </rcc>
  <rcc rId="804" sId="2">
    <oc r="O8">
      <v>2443896</v>
    </oc>
    <nc r="O8"/>
  </rcc>
  <rcc rId="805" sId="2" numFmtId="4">
    <oc r="P8">
      <v>937350</v>
    </oc>
    <nc r="P8"/>
  </rcc>
  <rcc rId="806" sId="2" numFmtId="4">
    <oc r="Q8">
      <v>937350</v>
    </oc>
    <nc r="Q8"/>
  </rcc>
  <rcc rId="807" sId="2" numFmtId="4">
    <oc r="R8">
      <v>937350</v>
    </oc>
    <nc r="R8"/>
  </rcc>
  <rcc rId="808" sId="2" numFmtId="4">
    <oc r="S8">
      <v>937350</v>
    </oc>
    <nc r="S8"/>
  </rcc>
  <rcc rId="809" sId="2" numFmtId="4">
    <oc r="T8">
      <v>937350</v>
    </oc>
    <nc r="T8"/>
  </rcc>
  <rcc rId="810" sId="2">
    <oc r="U8">
      <v>3100</v>
    </oc>
    <nc r="U8"/>
  </rcc>
  <rcc rId="811" sId="2">
    <oc r="V8">
      <v>3100</v>
    </oc>
    <nc r="V8"/>
  </rcc>
  <rcc rId="812" sId="2">
    <oc r="W8">
      <v>3100</v>
    </oc>
    <nc r="W8"/>
  </rcc>
  <rcc rId="813" sId="2">
    <oc r="X8">
      <v>3100</v>
    </oc>
    <nc r="X8"/>
  </rcc>
  <rcc rId="814" sId="2">
    <oc r="Y8">
      <v>3100</v>
    </oc>
    <nc r="Y8"/>
  </rcc>
  <rcc rId="815" sId="2">
    <oc r="Z8">
      <v>3100</v>
    </oc>
    <nc r="Z8"/>
  </rcc>
  <rcc rId="816" sId="2">
    <oc r="AA8">
      <v>65</v>
    </oc>
    <nc r="AA8"/>
  </rcc>
  <rcc rId="817" sId="2">
    <oc r="AB8">
      <v>25</v>
    </oc>
    <nc r="AB8"/>
  </rcc>
  <rcc rId="818" sId="2">
    <oc r="AC8">
      <v>25</v>
    </oc>
    <nc r="AC8"/>
  </rcc>
  <rcc rId="819" sId="2">
    <oc r="AD8">
      <v>25</v>
    </oc>
    <nc r="AD8"/>
  </rcc>
  <rcc rId="820" sId="2">
    <oc r="AE8">
      <v>25</v>
    </oc>
    <nc r="AE8"/>
  </rcc>
  <rcc rId="821" sId="2">
    <oc r="AF8">
      <v>25</v>
    </oc>
    <nc r="AF8"/>
  </rcc>
  <rcc rId="822" sId="2">
    <oc r="A9">
      <v>2</v>
    </oc>
    <nc r="A9"/>
  </rcc>
  <rcc rId="823" sId="2">
    <oc r="B9" t="inlineStr">
      <is>
        <t>Трявна</t>
      </is>
    </oc>
    <nc r="B9"/>
  </rcc>
  <rcc rId="824" sId="2">
    <oc r="C9" t="inlineStr">
      <is>
        <t>Трявна</t>
      </is>
    </oc>
    <nc r="C9"/>
  </rcc>
  <rcc rId="825" sId="2">
    <oc r="D9" t="inlineStr">
      <is>
        <t>ПСОВ Трявна</t>
      </is>
    </oc>
    <nc r="D9"/>
  </rcc>
  <rcc rId="826" sId="2" numFmtId="19">
    <oc r="E9">
      <v>42151</v>
    </oc>
    <nc r="E9"/>
  </rcc>
  <rcc rId="827" sId="2">
    <oc r="F9">
      <v>1</v>
    </oc>
    <nc r="F9"/>
  </rcc>
  <rcc rId="828" sId="2">
    <oc r="G9">
      <v>9000</v>
    </oc>
    <nc r="G9"/>
  </rcc>
  <rcc rId="829" sId="2">
    <oc r="H9">
      <v>957030</v>
    </oc>
    <nc r="H9"/>
  </rcc>
  <rcc rId="830" sId="2">
    <oc r="I9" t="inlineStr">
      <is>
        <t>третично</t>
      </is>
    </oc>
    <nc r="I9"/>
  </rcc>
  <rcc rId="831" sId="2">
    <oc r="J9">
      <v>1660998</v>
    </oc>
    <nc r="J9"/>
  </rcc>
  <rcc rId="832" sId="2">
    <oc r="K9">
      <v>1660998</v>
    </oc>
    <nc r="K9"/>
  </rcc>
  <rcc rId="833" sId="2">
    <oc r="L9">
      <v>1660998</v>
    </oc>
    <nc r="L9"/>
  </rcc>
  <rcc rId="834" sId="2">
    <oc r="M9">
      <v>1660998</v>
    </oc>
    <nc r="M9"/>
  </rcc>
  <rcc rId="835" sId="2">
    <oc r="N9">
      <v>1660998</v>
    </oc>
    <nc r="N9"/>
  </rcc>
  <rcc rId="836" sId="2">
    <oc r="O9">
      <v>348000</v>
    </oc>
    <nc r="O9"/>
  </rcc>
  <rcc rId="837" sId="2">
    <oc r="P9">
      <v>339000</v>
    </oc>
    <nc r="P9"/>
  </rcc>
  <rcc rId="838" sId="2">
    <oc r="Q9">
      <v>339000</v>
    </oc>
    <nc r="Q9"/>
  </rcc>
  <rcc rId="839" sId="2">
    <oc r="R9">
      <v>339000</v>
    </oc>
    <nc r="R9"/>
  </rcc>
  <rcc rId="840" sId="2">
    <oc r="S9">
      <v>339000</v>
    </oc>
    <nc r="S9"/>
  </rcc>
  <rcc rId="841" sId="2">
    <oc r="T9">
      <v>339000</v>
    </oc>
    <nc r="T9"/>
  </rcc>
  <rcc rId="842" sId="2">
    <oc r="U9">
      <v>690</v>
    </oc>
    <nc r="U9"/>
  </rcc>
  <rcc rId="843" sId="2">
    <oc r="V9">
      <v>690</v>
    </oc>
    <nc r="V9"/>
  </rcc>
  <rcc rId="844" sId="2">
    <oc r="W9">
      <v>690</v>
    </oc>
    <nc r="W9"/>
  </rcc>
  <rcc rId="845" sId="2">
    <oc r="X9">
      <v>690</v>
    </oc>
    <nc r="X9"/>
  </rcc>
  <rcc rId="846" sId="2">
    <oc r="Y9">
      <v>690</v>
    </oc>
    <nc r="Y9"/>
  </rcc>
  <rcc rId="847" sId="2">
    <oc r="Z9">
      <v>690</v>
    </oc>
    <nc r="Z9"/>
  </rcc>
  <rcc rId="848" sId="2">
    <oc r="AA9">
      <v>65</v>
    </oc>
    <nc r="AA9"/>
  </rcc>
  <rcc rId="849" sId="2">
    <oc r="AB9">
      <v>14</v>
    </oc>
    <nc r="AB9"/>
  </rcc>
  <rcc rId="850" sId="2">
    <oc r="AC9">
      <v>14</v>
    </oc>
    <nc r="AC9"/>
  </rcc>
  <rcc rId="851" sId="2">
    <oc r="AD9">
      <v>14</v>
    </oc>
    <nc r="AD9"/>
  </rcc>
  <rcc rId="852" sId="2">
    <oc r="AE9">
      <v>14</v>
    </oc>
    <nc r="AE9"/>
  </rcc>
  <rcc rId="853" sId="2">
    <oc r="AF9">
      <v>14</v>
    </oc>
    <nc r="AF9"/>
  </rcc>
  <rcv guid="{769E7230-BDCB-4B45-B8E3-1167996FF422}" action="delete"/>
  <rdn rId="0" localSheetId="2" customView="1" name="Z_769E7230_BDCB_4B45_B8E3_1167996FF422_.wvu.PrintArea" hidden="1" oldHidden="1">
    <formula>'Нови обекти'!$A$1:$R$31</formula>
    <oldFormula>'Нови обекти'!$A$1:$R$31</oldFormula>
  </rdn>
  <rdn rId="0" localSheetId="3" customView="1" name="Z_769E7230_BDCB_4B45_B8E3_1167996FF422_.wvu.PrintArea" hidden="1" oldHidden="1">
    <formula>'Единични цени'!$A$1:$I$84</formula>
    <oldFormula>'Единични цени'!$A$1:$I$84</oldFormula>
  </rdn>
  <rdn rId="0" localSheetId="4" customView="1" name="Z_769E7230_BDCB_4B45_B8E3_1167996FF422_.wvu.PrintArea" hidden="1" oldHidden="1">
    <formula>Активи!$A$1:$F$90</formula>
    <oldFormula>Активи!$A$1:$F$90</oldFormula>
  </rdn>
  <rdn rId="0" localSheetId="5" customView="1" name="Z_769E7230_BDCB_4B45_B8E3_1167996FF422_.wvu.PrintArea" hidden="1" oldHidden="1">
    <formula>'Бъдещи разходи'!$A$1:$J$55</formula>
    <oldFormula>'Бъдещи разходи'!$A$1:$J$55</oldFormula>
  </rdn>
  <rdn rId="0" localSheetId="6" customView="1" name="Z_769E7230_BDCB_4B45_B8E3_1167996FF422_.wvu.PrintArea" hidden="1" oldHidden="1">
    <formula>ПСОВ!$A$1:$AX$24</formula>
    <oldFormula>ПСОВ!$A$1:$AX$24</oldFormula>
  </rdn>
  <rcv guid="{769E7230-BDCB-4B45-B8E3-1167996FF422}" action="add"/>
</revisions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00" sId="1">
    <nc r="D11">
      <v>0</v>
    </nc>
  </rcc>
  <rcc rId="101" sId="1">
    <nc r="E11">
      <v>0</v>
    </nc>
  </rcc>
  <rcc rId="102" sId="1">
    <nc r="F11">
      <v>0</v>
    </nc>
  </rcc>
  <rcc rId="103" sId="1">
    <nc r="G11">
      <v>0</v>
    </nc>
  </rcc>
  <rcc rId="104" sId="1">
    <nc r="D12">
      <v>0</v>
    </nc>
  </rcc>
  <rcc rId="105" sId="1">
    <nc r="E12">
      <v>0</v>
    </nc>
  </rcc>
  <rcc rId="106" sId="1">
    <nc r="F12">
      <v>0</v>
    </nc>
  </rcc>
  <rcc rId="107" sId="1">
    <nc r="G12">
      <v>0</v>
    </nc>
  </rcc>
  <rdn rId="0" localSheetId="2" customView="1" name="Z_769E7230_BDCB_4B45_B8E3_1167996FF422_.wvu.PrintArea" hidden="1" oldHidden="1">
    <formula>'Нови обекти'!$A$1:$R$31</formula>
  </rdn>
  <rdn rId="0" localSheetId="3" customView="1" name="Z_769E7230_BDCB_4B45_B8E3_1167996FF422_.wvu.PrintArea" hidden="1" oldHidden="1">
    <formula>'Единични цени'!$A$1:$I$84</formula>
  </rdn>
  <rdn rId="0" localSheetId="4" customView="1" name="Z_769E7230_BDCB_4B45_B8E3_1167996FF422_.wvu.PrintArea" hidden="1" oldHidden="1">
    <formula>Активи!$A$1:$F$90</formula>
  </rdn>
  <rdn rId="0" localSheetId="5" customView="1" name="Z_769E7230_BDCB_4B45_B8E3_1167996FF422_.wvu.PrintArea" hidden="1" oldHidden="1">
    <formula>'Бъдещи разходи'!$A$1:$J$55</formula>
  </rdn>
  <rdn rId="0" localSheetId="6" customView="1" name="Z_769E7230_BDCB_4B45_B8E3_1167996FF422_.wvu.PrintArea" hidden="1" oldHidden="1">
    <formula>ПСОВ!$A$1:$AX$24</formula>
  </rdn>
  <rcv guid="{769E7230-BDCB-4B45-B8E3-1167996FF422}" action="add"/>
</revisions>
</file>

<file path=xl/revisions/revisionLog2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859" sId="6">
    <nc r="Y9">
      <v>400</v>
    </nc>
  </rcc>
  <rcc rId="860" sId="6">
    <nc r="Z9">
      <v>400</v>
    </nc>
  </rcc>
  <rcc rId="861" sId="6">
    <nc r="X9">
      <v>400</v>
    </nc>
  </rcc>
  <rcc rId="862" sId="6">
    <nc r="X10">
      <v>24</v>
    </nc>
  </rcc>
  <rcc rId="863" sId="6">
    <nc r="Y10">
      <v>24</v>
    </nc>
  </rcc>
  <rcc rId="864" sId="6">
    <nc r="Z10">
      <v>24</v>
    </nc>
  </rcc>
  <rcc rId="865" sId="6">
    <nc r="W10">
      <v>24</v>
    </nc>
  </rcc>
  <rcc rId="866" sId="6">
    <nc r="V10">
      <v>24</v>
    </nc>
  </rcc>
  <rcc rId="867" sId="6">
    <nc r="V9">
      <v>445</v>
    </nc>
  </rcc>
  <rcc rId="868" sId="6">
    <nc r="W9">
      <v>445</v>
    </nc>
  </rcc>
</revisions>
</file>

<file path=xl/revisions/revisionLog2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869" sId="1">
    <nc r="H31">
      <v>2100</v>
    </nc>
  </rcc>
  <rcc rId="870" sId="1">
    <nc r="I31">
      <v>2100</v>
    </nc>
  </rcc>
  <rcc rId="871" sId="1">
    <nc r="H32">
      <v>80000</v>
    </nc>
  </rcc>
  <rcc rId="872" sId="1">
    <oc r="H30">
      <v>2641800</v>
    </oc>
    <nc r="H30">
      <v>2559700</v>
    </nc>
  </rcc>
  <rcc rId="873" sId="1">
    <nc r="H40">
      <v>250</v>
    </nc>
  </rcc>
  <rcc rId="874" sId="1">
    <nc r="I40">
      <v>250</v>
    </nc>
  </rcc>
  <rcc rId="875" sId="1">
    <nc r="J40">
      <v>250</v>
    </nc>
  </rcc>
  <rcc rId="876" sId="1">
    <nc r="H39">
      <v>106850</v>
    </nc>
  </rcc>
  <rcc rId="877" sId="1">
    <nc r="H44">
      <v>150</v>
    </nc>
  </rcc>
  <rcc rId="878" sId="1">
    <nc r="I44">
      <v>150</v>
    </nc>
  </rcc>
  <rcc rId="879" sId="1">
    <nc r="J44">
      <v>150</v>
    </nc>
  </rcc>
  <rcc rId="880" sId="1">
    <oc r="H43">
      <v>163042</v>
    </oc>
    <nc r="H43">
      <v>162892</v>
    </nc>
  </rcc>
  <rcc rId="881" sId="1">
    <oc r="I43">
      <v>162042</v>
    </oc>
    <nc r="I43">
      <v>162892</v>
    </nc>
  </rcc>
  <rcc rId="882" sId="1">
    <oc r="J43">
      <v>161042</v>
    </oc>
    <nc r="J43">
      <v>162892</v>
    </nc>
  </rcc>
  <rcc rId="883" sId="1">
    <nc r="I39">
      <v>105850</v>
    </nc>
  </rcc>
  <rcc rId="884" sId="1">
    <nc r="J39">
      <v>104850</v>
    </nc>
  </rcc>
  <rcc rId="885" sId="1">
    <nc r="H52">
      <v>347045</v>
    </nc>
  </rcc>
  <rcc rId="886" sId="1">
    <nc r="I52">
      <v>346045</v>
    </nc>
  </rcc>
  <rcc rId="887" sId="1">
    <nc r="J52">
      <v>345045</v>
    </nc>
  </rcc>
  <rcc rId="888" sId="1">
    <nc r="H49">
      <v>1100</v>
    </nc>
  </rcc>
  <rcc rId="889" sId="1">
    <nc r="H48">
      <v>820000</v>
    </nc>
  </rcc>
  <rcc rId="890" sId="1">
    <nc r="I49">
      <v>1100</v>
    </nc>
  </rcc>
  <rcc rId="891" sId="1">
    <nc r="J49">
      <v>1100</v>
    </nc>
  </rcc>
  <rcc rId="892" sId="1">
    <nc r="I48">
      <v>820000</v>
    </nc>
  </rcc>
  <rcc rId="893" sId="1">
    <nc r="J48">
      <v>820000</v>
    </nc>
  </rcc>
  <rcc rId="894" sId="1">
    <nc r="I32">
      <v>56301</v>
    </nc>
  </rcc>
  <rcc rId="895" sId="1">
    <nc r="I30">
      <v>2583399</v>
    </nc>
  </rcc>
  <rcc rId="896" sId="1">
    <nc r="J31">
      <v>2100</v>
    </nc>
  </rcc>
  <rcc rId="897" sId="1">
    <nc r="J32">
      <v>31177</v>
    </nc>
  </rcc>
  <rcc rId="898" sId="1">
    <nc r="J30">
      <v>2608523</v>
    </nc>
  </rcc>
  <rcc rId="899" sId="1">
    <nc r="D87">
      <v>350</v>
    </nc>
  </rcc>
  <rcc rId="900" sId="1">
    <nc r="E87">
      <v>400</v>
    </nc>
  </rcc>
  <rcc rId="901" sId="1">
    <nc r="F87">
      <v>400</v>
    </nc>
  </rcc>
  <rcc rId="902" sId="1">
    <nc r="G87">
      <v>420</v>
    </nc>
  </rcc>
  <rcc rId="903" sId="1">
    <nc r="H87">
      <v>440</v>
    </nc>
  </rcc>
  <rcc rId="904" sId="1">
    <nc r="I87">
      <v>440</v>
    </nc>
  </rcc>
  <rcc rId="905" sId="1">
    <nc r="J87">
      <v>440</v>
    </nc>
  </rcc>
  <rcc rId="906" sId="1">
    <nc r="D86">
      <v>1942937</v>
    </nc>
  </rcc>
  <rcc rId="907" sId="1">
    <nc r="E86">
      <v>1926075</v>
    </nc>
  </rcc>
  <rcc rId="908" sId="1">
    <nc r="D90">
      <v>0</v>
    </nc>
  </rcc>
  <rcc rId="909" sId="1">
    <nc r="E90">
      <v>0</v>
    </nc>
  </rcc>
  <rcc rId="910" sId="1">
    <nc r="F90">
      <v>0</v>
    </nc>
  </rcc>
  <rcc rId="911" sId="1">
    <nc r="G90">
      <v>0</v>
    </nc>
  </rcc>
  <rcc rId="912" sId="1">
    <nc r="D91">
      <v>0</v>
    </nc>
  </rcc>
  <rcc rId="913" sId="1">
    <nc r="E91">
      <v>0</v>
    </nc>
  </rcc>
  <rcc rId="914" sId="1">
    <nc r="F91">
      <v>0</v>
    </nc>
  </rcc>
  <rcc rId="915" sId="1">
    <nc r="G91">
      <v>0</v>
    </nc>
  </rcc>
  <rcc rId="916" sId="1">
    <nc r="D92">
      <v>0</v>
    </nc>
  </rcc>
  <rcc rId="917" sId="1">
    <nc r="E92">
      <v>0</v>
    </nc>
  </rcc>
  <rcc rId="918" sId="1">
    <nc r="F92">
      <v>0</v>
    </nc>
  </rcc>
  <rcc rId="919" sId="1">
    <nc r="G92">
      <v>0</v>
    </nc>
  </rcc>
  <rcc rId="920" sId="1">
    <nc r="D99">
      <v>0</v>
    </nc>
  </rcc>
  <rcc rId="921" sId="1">
    <nc r="E99">
      <v>0</v>
    </nc>
  </rcc>
  <rcc rId="922" sId="1">
    <nc r="F99">
      <v>0</v>
    </nc>
  </rcc>
  <rcc rId="923" sId="1">
    <nc r="G99">
      <v>0</v>
    </nc>
  </rcc>
  <rcc rId="924" sId="1">
    <nc r="D100">
      <v>0</v>
    </nc>
  </rcc>
  <rcc rId="925" sId="1">
    <nc r="E100">
      <v>0</v>
    </nc>
  </rcc>
  <rcc rId="926" sId="1">
    <nc r="F100">
      <v>0</v>
    </nc>
  </rcc>
  <rcc rId="927" sId="1">
    <nc r="G100">
      <v>0</v>
    </nc>
  </rcc>
  <rcc rId="928" sId="1">
    <nc r="D101">
      <v>0</v>
    </nc>
  </rcc>
  <rcc rId="929" sId="1">
    <nc r="E101">
      <v>0</v>
    </nc>
  </rcc>
  <rcc rId="930" sId="1">
    <nc r="F101">
      <v>0</v>
    </nc>
  </rcc>
  <rcc rId="931" sId="1">
    <nc r="G101">
      <v>0</v>
    </nc>
  </rcc>
  <rcc rId="932" sId="1">
    <nc r="D108">
      <v>0</v>
    </nc>
  </rcc>
  <rcc rId="933" sId="1">
    <nc r="E108">
      <v>0</v>
    </nc>
  </rcc>
  <rcc rId="934" sId="1">
    <nc r="F108">
      <v>0</v>
    </nc>
  </rcc>
  <rcc rId="935" sId="1">
    <nc r="G108">
      <v>0</v>
    </nc>
  </rcc>
  <rcc rId="936" sId="1">
    <nc r="D109">
      <v>0</v>
    </nc>
  </rcc>
  <rcc rId="937" sId="1">
    <nc r="E109">
      <v>0</v>
    </nc>
  </rcc>
  <rcc rId="938" sId="1">
    <nc r="F109">
      <v>0</v>
    </nc>
  </rcc>
  <rcc rId="939" sId="1">
    <nc r="G109">
      <v>0</v>
    </nc>
  </rcc>
  <rcc rId="940" sId="1">
    <nc r="D110">
      <v>0</v>
    </nc>
  </rcc>
  <rcc rId="941" sId="1">
    <nc r="E110">
      <v>0</v>
    </nc>
  </rcc>
  <rcc rId="942" sId="1">
    <nc r="F110">
      <v>0</v>
    </nc>
  </rcc>
  <rcc rId="943" sId="1">
    <nc r="G110">
      <v>0</v>
    </nc>
  </rcc>
  <rcc rId="944" sId="1">
    <nc r="D95">
      <v>98796</v>
    </nc>
  </rcc>
  <rcc rId="945" sId="1">
    <nc r="E95">
      <v>104000</v>
    </nc>
  </rcc>
  <rcc rId="946" sId="1">
    <nc r="D104">
      <v>576700</v>
    </nc>
  </rcc>
  <rcc rId="947" sId="1">
    <nc r="E104">
      <v>569525</v>
    </nc>
  </rcc>
  <rcc rId="948" sId="1">
    <nc r="F104">
      <v>541015</v>
    </nc>
  </rcc>
  <rcc rId="949" sId="1">
    <nc r="G104">
      <v>520560</v>
    </nc>
  </rcc>
</revisions>
</file>

<file path=xl/revisions/revisionLog2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950" sId="1">
    <nc r="H108">
      <v>605500</v>
    </nc>
  </rcc>
  <rcc rId="951" sId="1">
    <nc r="I108">
      <v>604000</v>
    </nc>
  </rcc>
  <rcc rId="952" sId="1">
    <nc r="J108">
      <v>602500</v>
    </nc>
  </rcc>
</revisions>
</file>

<file path=xl/revisions/revisionLog2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953" sId="1">
    <nc r="H104">
      <v>575520</v>
    </nc>
  </rcc>
  <rcc rId="954" sId="1">
    <nc r="I104">
      <v>575520</v>
    </nc>
  </rcc>
  <rcc rId="955" sId="1">
    <nc r="J104">
      <v>575520</v>
    </nc>
  </rcc>
</revisions>
</file>

<file path=xl/revisions/revisionLog2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956" sId="1">
    <nc r="F95">
      <v>104400</v>
    </nc>
  </rcc>
  <rcc rId="957" sId="1">
    <nc r="G95">
      <v>104520</v>
    </nc>
  </rcc>
  <rcc rId="958" sId="1">
    <nc r="H95">
      <v>104640</v>
    </nc>
  </rcc>
  <rcc rId="959" sId="1">
    <nc r="I95">
      <v>104640</v>
    </nc>
  </rcc>
  <rcc rId="960" sId="1">
    <nc r="J95">
      <v>104640</v>
    </nc>
  </rcc>
  <rcc rId="961" sId="1">
    <nc r="F86">
      <v>1989640</v>
    </nc>
  </rcc>
  <rcc rId="962" sId="1">
    <nc r="G86">
      <v>1989500</v>
    </nc>
  </rcc>
  <rcc rId="963" sId="1">
    <nc r="H86">
      <v>1935400</v>
    </nc>
  </rcc>
  <rcc rId="964" sId="1">
    <nc r="I86">
      <v>1935400</v>
    </nc>
  </rcc>
  <rcc rId="965" sId="1">
    <nc r="J86">
      <v>1935400</v>
    </nc>
  </rcc>
  <rcc rId="966" sId="1">
    <nc r="J99">
      <v>110200</v>
    </nc>
  </rcc>
  <rcc rId="967" sId="1">
    <nc r="H90">
      <v>788300</v>
    </nc>
  </rcc>
  <rcc rId="968" sId="1">
    <nc r="I90">
      <v>786800</v>
    </nc>
  </rcc>
  <rcc rId="969" sId="1">
    <nc r="H91">
      <v>25382</v>
    </nc>
  </rcc>
  <rcc rId="970" sId="1">
    <nc r="I91">
      <v>416</v>
    </nc>
  </rcc>
  <rcc rId="971" sId="1">
    <nc r="H99">
      <v>84818</v>
    </nc>
  </rcc>
  <rcc rId="972" sId="1">
    <nc r="I99">
      <v>109784</v>
    </nc>
  </rcc>
  <rcc rId="973" sId="1">
    <nc r="J91">
      <v>400</v>
    </nc>
  </rcc>
  <rcc rId="974" sId="1">
    <nc r="J90">
      <v>784900</v>
    </nc>
  </rcc>
  <rcc rId="975" sId="1">
    <nc r="J133">
      <v>25495</v>
    </nc>
  </rcc>
  <rcc rId="976" sId="1">
    <nc r="D145">
      <v>0</v>
    </nc>
  </rcc>
  <rcc rId="977" sId="1">
    <nc r="E145">
      <v>0</v>
    </nc>
  </rcc>
  <rcc rId="978" sId="1">
    <nc r="F145">
      <v>0</v>
    </nc>
  </rcc>
  <rcc rId="979" sId="1">
    <nc r="G145">
      <v>0</v>
    </nc>
  </rcc>
  <rcc rId="980" sId="1">
    <nc r="D146">
      <v>0</v>
    </nc>
  </rcc>
  <rcc rId="981" sId="1">
    <nc r="E146">
      <v>0</v>
    </nc>
  </rcc>
  <rcc rId="982" sId="1">
    <nc r="F146">
      <v>0</v>
    </nc>
  </rcc>
  <rcc rId="983" sId="1">
    <nc r="G146">
      <v>0</v>
    </nc>
  </rcc>
  <rcc rId="984" sId="1">
    <nc r="D147">
      <v>0</v>
    </nc>
  </rcc>
  <rcc rId="985" sId="1">
    <nc r="E147">
      <v>0</v>
    </nc>
  </rcc>
  <rcc rId="986" sId="1">
    <nc r="F147">
      <v>0</v>
    </nc>
  </rcc>
  <rcc rId="987" sId="1">
    <nc r="G147">
      <v>0</v>
    </nc>
  </rcc>
  <rcc rId="988" sId="1">
    <nc r="D154">
      <v>0</v>
    </nc>
  </rcc>
  <rcc rId="989" sId="1">
    <nc r="E154">
      <v>0</v>
    </nc>
  </rcc>
  <rcc rId="990" sId="1">
    <nc r="F154">
      <v>0</v>
    </nc>
  </rcc>
  <rcc rId="991" sId="1">
    <nc r="G154">
      <v>0</v>
    </nc>
  </rcc>
  <rcc rId="992" sId="1">
    <nc r="D155">
      <v>0</v>
    </nc>
  </rcc>
  <rcc rId="993" sId="1">
    <nc r="E155">
      <v>0</v>
    </nc>
  </rcc>
  <rcc rId="994" sId="1">
    <nc r="F155">
      <v>0</v>
    </nc>
  </rcc>
  <rcc rId="995" sId="1">
    <nc r="G155">
      <v>0</v>
    </nc>
  </rcc>
  <rcc rId="996" sId="1">
    <nc r="D156">
      <v>0</v>
    </nc>
  </rcc>
  <rcc rId="997" sId="1">
    <nc r="E156">
      <v>0</v>
    </nc>
  </rcc>
  <rcc rId="998" sId="1">
    <nc r="F156">
      <v>0</v>
    </nc>
  </rcc>
  <rcc rId="999" sId="1">
    <nc r="G156">
      <v>0</v>
    </nc>
  </rcc>
  <rcc rId="1000" sId="1">
    <nc r="D163">
      <v>0</v>
    </nc>
  </rcc>
  <rcc rId="1001" sId="1">
    <nc r="E163">
      <v>0</v>
    </nc>
  </rcc>
  <rcc rId="1002" sId="1">
    <nc r="F163">
      <v>0</v>
    </nc>
  </rcc>
  <rcc rId="1003" sId="1">
    <nc r="G163">
      <v>0</v>
    </nc>
  </rcc>
  <rcc rId="1004" sId="1">
    <nc r="D164">
      <v>0</v>
    </nc>
  </rcc>
  <rcc rId="1005" sId="1">
    <nc r="E164">
      <v>0</v>
    </nc>
  </rcc>
  <rcc rId="1006" sId="1">
    <nc r="F164">
      <v>0</v>
    </nc>
  </rcc>
  <rcc rId="1007" sId="1">
    <nc r="G164">
      <v>0</v>
    </nc>
  </rcc>
  <rcc rId="1008" sId="1">
    <nc r="D165">
      <v>0</v>
    </nc>
  </rcc>
  <rcc rId="1009" sId="1">
    <nc r="E165">
      <v>0</v>
    </nc>
  </rcc>
  <rcc rId="1010" sId="1">
    <nc r="F165">
      <v>0</v>
    </nc>
  </rcc>
  <rcc rId="1011" sId="1">
    <nc r="G165">
      <v>0</v>
    </nc>
  </rcc>
  <rcc rId="1012" sId="1" odxf="1" dxf="1">
    <oc r="E180">
      <f>E37/E19/12</f>
    </oc>
    <nc r="E180">
      <f>E47/(E19+E26)/12</f>
    </nc>
    <odxf>
      <border outline="0">
        <left style="thin">
          <color indexed="64"/>
        </left>
      </border>
    </odxf>
    <ndxf>
      <border outline="0">
        <left/>
      </border>
    </ndxf>
  </rcc>
  <rcc rId="1013" sId="1" odxf="1" dxf="1">
    <oc r="F180">
      <f>F37/F19/12</f>
    </oc>
    <nc r="F180">
      <f>F47/(F19+F26)/12</f>
    </nc>
    <odxf>
      <border outline="0">
        <left style="thin">
          <color indexed="64"/>
        </left>
      </border>
    </odxf>
    <ndxf>
      <border outline="0">
        <left/>
      </border>
    </ndxf>
  </rcc>
  <rcc rId="1014" sId="1" odxf="1" dxf="1">
    <oc r="G180">
      <f>G37/G19/12</f>
    </oc>
    <nc r="G180">
      <f>G47/(G19+G26)/12</f>
    </nc>
    <odxf>
      <border outline="0">
        <left style="thin">
          <color indexed="64"/>
        </left>
      </border>
    </odxf>
    <ndxf>
      <border outline="0">
        <left/>
      </border>
    </ndxf>
  </rcc>
  <rcc rId="1015" sId="1" odxf="1" dxf="1">
    <oc r="H180">
      <f>H37/H19/12</f>
    </oc>
    <nc r="H180">
      <f>H47/(H19+H26)/12</f>
    </nc>
    <odxf>
      <border outline="0">
        <left style="thin">
          <color indexed="64"/>
        </left>
      </border>
    </odxf>
    <ndxf>
      <border outline="0">
        <left/>
      </border>
    </ndxf>
  </rcc>
  <rcc rId="1016" sId="1" odxf="1" dxf="1">
    <oc r="I180">
      <f>I37/I19/12</f>
    </oc>
    <nc r="I180">
      <f>I47/(I19+I26)/12</f>
    </nc>
    <odxf>
      <border outline="0">
        <left style="thin">
          <color indexed="64"/>
        </left>
      </border>
    </odxf>
    <ndxf>
      <border outline="0">
        <left/>
      </border>
    </ndxf>
  </rcc>
  <rcc rId="1017" sId="1" odxf="1" dxf="1">
    <oc r="J180">
      <f>J37/J19/12</f>
    </oc>
    <nc r="J180">
      <f>J47/(J19+J26)/12</f>
    </nc>
    <odxf>
      <border outline="0">
        <left style="thin">
          <color indexed="64"/>
        </left>
        <right/>
      </border>
    </odxf>
    <ndxf>
      <border outline="0">
        <left/>
        <right style="thin">
          <color indexed="64"/>
        </right>
      </border>
    </ndxf>
  </rcc>
  <rcc rId="1018" sId="1" odxf="1" dxf="1">
    <oc r="E181">
      <f>E98/E75/12</f>
    </oc>
    <nc r="E181">
      <f>(E103/(E75+E82)/12)</f>
    </nc>
    <odxf>
      <border outline="0">
        <left style="thin">
          <color indexed="64"/>
        </left>
      </border>
    </odxf>
    <ndxf>
      <border outline="0">
        <left/>
      </border>
    </ndxf>
  </rcc>
  <rcc rId="1019" sId="1" odxf="1" dxf="1">
    <oc r="F181">
      <f>F98/F75/12</f>
    </oc>
    <nc r="F181">
      <f>(F103/(F75+F82)/12)</f>
    </nc>
    <odxf>
      <border outline="0">
        <left style="thin">
          <color indexed="64"/>
        </left>
      </border>
    </odxf>
    <ndxf>
      <border outline="0">
        <left/>
      </border>
    </ndxf>
  </rcc>
  <rcc rId="1020" sId="1" odxf="1" dxf="1">
    <oc r="G181">
      <f>G98/G75/12</f>
    </oc>
    <nc r="G181">
      <f>(G103/(G75+G82)/12)</f>
    </nc>
    <odxf>
      <border outline="0">
        <left style="thin">
          <color indexed="64"/>
        </left>
      </border>
    </odxf>
    <ndxf>
      <border outline="0">
        <left/>
      </border>
    </ndxf>
  </rcc>
  <rcc rId="1021" sId="1" odxf="1" dxf="1">
    <oc r="H181">
      <f>H98/H75/12</f>
    </oc>
    <nc r="H181">
      <f>(H103/(H75+H82)/12)</f>
    </nc>
    <odxf>
      <border outline="0">
        <left style="thin">
          <color indexed="64"/>
        </left>
      </border>
    </odxf>
    <ndxf>
      <border outline="0">
        <left/>
      </border>
    </ndxf>
  </rcc>
  <rcc rId="1022" sId="1" odxf="1" dxf="1">
    <oc r="I181">
      <f>I98/I75/12</f>
    </oc>
    <nc r="I181">
      <f>(I103/(I75+I82)/12)</f>
    </nc>
    <odxf>
      <border outline="0">
        <left style="thin">
          <color indexed="64"/>
        </left>
      </border>
    </odxf>
    <ndxf>
      <border outline="0">
        <left/>
      </border>
    </ndxf>
  </rcc>
  <rcc rId="1023" sId="1" odxf="1" dxf="1">
    <oc r="J181">
      <f>J98/J75/12</f>
    </oc>
    <nc r="J181">
      <f>(J103/(J75+J82)/12)</f>
    </nc>
    <odxf>
      <border outline="0">
        <left style="thin">
          <color indexed="64"/>
        </left>
        <right/>
      </border>
    </odxf>
    <ndxf>
      <border outline="0">
        <left/>
        <right style="thin">
          <color indexed="64"/>
        </right>
      </border>
    </ndxf>
  </rcc>
  <rcc rId="1024" sId="1" odxf="1" dxf="1">
    <oc r="E183">
      <f>E51/E20/12</f>
    </oc>
    <nc r="E183">
      <f>E56/(E20+E27)/12</f>
    </nc>
    <odxf>
      <border outline="0">
        <left style="thin">
          <color indexed="64"/>
        </left>
      </border>
    </odxf>
    <ndxf>
      <border outline="0">
        <left/>
      </border>
    </ndxf>
  </rcc>
  <rcc rId="1025" sId="1" odxf="1" dxf="1">
    <oc r="F183">
      <f>F51/F20/12</f>
    </oc>
    <nc r="F183">
      <f>F56/(F20+F27)/12</f>
    </nc>
    <odxf>
      <border outline="0">
        <left style="thin">
          <color indexed="64"/>
        </left>
      </border>
    </odxf>
    <ndxf>
      <border outline="0">
        <left/>
      </border>
    </ndxf>
  </rcc>
  <rcc rId="1026" sId="1" odxf="1" dxf="1">
    <oc r="G183">
      <f>G51/G20/12</f>
    </oc>
    <nc r="G183">
      <f>G56/(G20+G27)/12</f>
    </nc>
    <odxf>
      <border outline="0">
        <left style="thin">
          <color indexed="64"/>
        </left>
      </border>
    </odxf>
    <ndxf>
      <border outline="0">
        <left/>
      </border>
    </ndxf>
  </rcc>
  <rcc rId="1027" sId="1" odxf="1" dxf="1">
    <oc r="H183">
      <f>H51/H20/12</f>
    </oc>
    <nc r="H183">
      <f>H56/(H20+H27)/12</f>
    </nc>
    <odxf>
      <border outline="0">
        <left style="thin">
          <color indexed="64"/>
        </left>
      </border>
    </odxf>
    <ndxf>
      <border outline="0">
        <left/>
      </border>
    </ndxf>
  </rcc>
  <rcc rId="1028" sId="1" odxf="1" dxf="1">
    <oc r="I183">
      <f>I51/I20/12</f>
    </oc>
    <nc r="I183">
      <f>I56/(I20+I27)/12</f>
    </nc>
    <odxf>
      <border outline="0">
        <left style="thin">
          <color indexed="64"/>
        </left>
      </border>
    </odxf>
    <ndxf>
      <border outline="0">
        <left/>
      </border>
    </ndxf>
  </rcc>
  <rcc rId="1029" sId="1" odxf="1" dxf="1">
    <oc r="J183">
      <f>J51/J20/12</f>
    </oc>
    <nc r="J183">
      <f>J56/(J20+J27)/12</f>
    </nc>
    <odxf>
      <border outline="0">
        <left style="thin">
          <color indexed="64"/>
        </left>
        <right/>
      </border>
    </odxf>
    <ndxf>
      <border outline="0">
        <left/>
        <right style="thin">
          <color indexed="64"/>
        </right>
      </border>
    </ndxf>
  </rcc>
  <rcc rId="1030" sId="1" odxf="1" dxf="1">
    <oc r="E184">
      <f>E107/E76/12</f>
    </oc>
    <nc r="E184">
      <f>E112/(E76+E83)/12</f>
    </nc>
    <odxf>
      <border outline="0">
        <left style="thin">
          <color indexed="64"/>
        </left>
      </border>
    </odxf>
    <ndxf>
      <border outline="0">
        <left/>
      </border>
    </ndxf>
  </rcc>
  <rcc rId="1031" sId="1" odxf="1" dxf="1">
    <oc r="F184">
      <f>F107/F76/12</f>
    </oc>
    <nc r="F184">
      <f>F112/(F76+F83)/12</f>
    </nc>
    <odxf>
      <border outline="0">
        <left style="thin">
          <color indexed="64"/>
        </left>
      </border>
    </odxf>
    <ndxf>
      <border outline="0">
        <left/>
      </border>
    </ndxf>
  </rcc>
  <rcc rId="1032" sId="1" odxf="1" dxf="1">
    <oc r="G184">
      <f>G107/G76/12</f>
    </oc>
    <nc r="G184">
      <f>G112/(G76+G83)/12</f>
    </nc>
    <odxf>
      <border outline="0">
        <left style="thin">
          <color indexed="64"/>
        </left>
      </border>
    </odxf>
    <ndxf>
      <border outline="0">
        <left/>
      </border>
    </ndxf>
  </rcc>
  <rcc rId="1033" sId="1" odxf="1" dxf="1">
    <oc r="H184">
      <f>H107/H76/12</f>
    </oc>
    <nc r="H184">
      <f>H112/(H76+H83)/12</f>
    </nc>
    <odxf>
      <border outline="0">
        <left style="thin">
          <color indexed="64"/>
        </left>
      </border>
    </odxf>
    <ndxf>
      <border outline="0">
        <left/>
      </border>
    </ndxf>
  </rcc>
  <rcc rId="1034" sId="1" odxf="1" dxf="1">
    <oc r="I184">
      <f>I107/I76/12</f>
    </oc>
    <nc r="I184">
      <f>I112/(I76+I83)/12</f>
    </nc>
    <odxf>
      <border outline="0">
        <left style="thin">
          <color indexed="64"/>
        </left>
      </border>
    </odxf>
    <ndxf>
      <border outline="0">
        <left/>
      </border>
    </ndxf>
  </rcc>
  <rcc rId="1035" sId="1" odxf="1" dxf="1">
    <oc r="J184">
      <f>J107/J76/12</f>
    </oc>
    <nc r="J184">
      <f>J112/(J76+J83)/12</f>
    </nc>
    <odxf>
      <border outline="0">
        <left style="thin">
          <color indexed="64"/>
        </left>
        <right/>
      </border>
    </odxf>
    <ndxf>
      <border outline="0">
        <left/>
        <right style="thin">
          <color indexed="64"/>
        </right>
      </border>
    </ndxf>
  </rcc>
  <rcc rId="1036" sId="1" odxf="1" dxf="1">
    <oc r="D176">
      <f>(D149/D125/365)*1000</f>
    </oc>
    <nc r="D176">
      <f>(D95/D71/365)*1000</f>
    </nc>
    <odxf>
      <border outline="0">
        <bottom/>
      </border>
    </odxf>
    <ndxf>
      <border outline="0">
        <bottom style="thin">
          <color indexed="64"/>
        </bottom>
      </border>
    </ndxf>
  </rcc>
  <rcc rId="1037" sId="1" odxf="1" dxf="1">
    <oc r="E176">
      <f>(E149/E125/365)*1000</f>
    </oc>
    <nc r="E176">
      <f>(E95/E71/365)*1000</f>
    </nc>
    <odxf>
      <border outline="0">
        <left/>
        <bottom/>
      </border>
    </odxf>
    <ndxf>
      <border outline="0">
        <left style="thin">
          <color indexed="64"/>
        </left>
        <bottom style="thin">
          <color indexed="64"/>
        </bottom>
      </border>
    </ndxf>
  </rcc>
  <rcc rId="1038" sId="1" odxf="1" dxf="1">
    <oc r="F176">
      <f>(F149/F125/365)*1000</f>
    </oc>
    <nc r="F176">
      <f>(F95/F71/365)*1000</f>
    </nc>
    <odxf>
      <border outline="0">
        <left/>
        <bottom/>
      </border>
    </odxf>
    <ndxf>
      <border outline="0">
        <left style="thin">
          <color indexed="64"/>
        </left>
        <bottom style="thin">
          <color indexed="64"/>
        </bottom>
      </border>
    </ndxf>
  </rcc>
  <rcc rId="1039" sId="1" odxf="1" dxf="1">
    <oc r="G176">
      <f>(G149/G125/365)*1000</f>
    </oc>
    <nc r="G176">
      <f>(G95/G71/365)*1000</f>
    </nc>
    <odxf>
      <border outline="0">
        <left/>
        <bottom/>
      </border>
    </odxf>
    <ndxf>
      <border outline="0">
        <left style="thin">
          <color indexed="64"/>
        </left>
        <bottom style="thin">
          <color indexed="64"/>
        </bottom>
      </border>
    </ndxf>
  </rcc>
  <rcc rId="1040" sId="1" odxf="1" dxf="1">
    <oc r="H176">
      <f>(H149/H125/365)*1000</f>
    </oc>
    <nc r="H176">
      <f>(H95/H71/365)*1000</f>
    </nc>
    <odxf>
      <border outline="0">
        <left/>
        <bottom/>
      </border>
    </odxf>
    <ndxf>
      <border outline="0">
        <left style="thin">
          <color indexed="64"/>
        </left>
        <bottom style="thin">
          <color indexed="64"/>
        </bottom>
      </border>
    </ndxf>
  </rcc>
  <rcc rId="1041" sId="1" odxf="1" dxf="1">
    <oc r="I176">
      <f>(I149/I125/365)*1000</f>
    </oc>
    <nc r="I176">
      <f>(I95/I71/365)*1000</f>
    </nc>
    <odxf>
      <border outline="0">
        <left/>
        <bottom/>
      </border>
    </odxf>
    <ndxf>
      <border outline="0">
        <left style="thin">
          <color indexed="64"/>
        </left>
        <bottom style="thin">
          <color indexed="64"/>
        </bottom>
      </border>
    </ndxf>
  </rcc>
  <rcc rId="1042" sId="1" odxf="1" dxf="1">
    <oc r="J176">
      <f>(J149/J125/365)*1000</f>
    </oc>
    <nc r="J176">
      <f>(J95/J71/365)*1000</f>
    </nc>
    <odxf>
      <border outline="0">
        <left/>
        <right style="thin">
          <color indexed="64"/>
        </right>
        <bottom/>
      </border>
    </odxf>
    <ndxf>
      <border outline="0">
        <left style="thin">
          <color indexed="64"/>
        </left>
        <right/>
        <bottom style="thin">
          <color indexed="64"/>
        </bottom>
      </border>
    </ndxf>
  </rcc>
  <rcc rId="1043" sId="1" odxf="1" dxf="1">
    <oc r="D179">
      <f>(D149/(D129+D136)/12)</f>
    </oc>
    <nc r="D179">
      <f>D95/(D75+D82)/12</f>
    </nc>
    <odxf>
      <border outline="0">
        <bottom style="medium">
          <color indexed="64"/>
        </bottom>
      </border>
    </odxf>
    <ndxf>
      <border outline="0">
        <bottom style="thin">
          <color indexed="64"/>
        </bottom>
      </border>
    </ndxf>
  </rcc>
  <rcc rId="1044" sId="1" odxf="1" dxf="1">
    <oc r="E179">
      <f>(E149/(E129+E136)/12)</f>
    </oc>
    <nc r="E179">
      <f>E95/(E75+E82)/12</f>
    </nc>
    <odxf>
      <border outline="0">
        <bottom style="medium">
          <color indexed="64"/>
        </bottom>
      </border>
    </odxf>
    <ndxf>
      <border outline="0">
        <bottom style="thin">
          <color indexed="64"/>
        </bottom>
      </border>
    </ndxf>
  </rcc>
  <rcc rId="1045" sId="1" odxf="1" dxf="1">
    <oc r="F179">
      <f>(F149/(F129+F136)/12)</f>
    </oc>
    <nc r="F179">
      <f>F95/(F75+F82)/12</f>
    </nc>
    <odxf>
      <border outline="0">
        <bottom style="medium">
          <color indexed="64"/>
        </bottom>
      </border>
    </odxf>
    <ndxf>
      <border outline="0">
        <bottom style="thin">
          <color indexed="64"/>
        </bottom>
      </border>
    </ndxf>
  </rcc>
  <rcc rId="1046" sId="1" odxf="1" dxf="1">
    <oc r="G179">
      <f>(G149/(G129+G136)/12)</f>
    </oc>
    <nc r="G179">
      <f>G95/(G75+G82)/12</f>
    </nc>
    <odxf>
      <border outline="0">
        <bottom style="medium">
          <color indexed="64"/>
        </bottom>
      </border>
    </odxf>
    <ndxf>
      <border outline="0">
        <bottom style="thin">
          <color indexed="64"/>
        </bottom>
      </border>
    </ndxf>
  </rcc>
  <rcc rId="1047" sId="1" odxf="1" dxf="1">
    <oc r="H179">
      <f>(H149/(H129+H136)/12)</f>
    </oc>
    <nc r="H179">
      <f>H95/(H75+H82)/12</f>
    </nc>
    <odxf>
      <border outline="0">
        <bottom style="medium">
          <color indexed="64"/>
        </bottom>
      </border>
    </odxf>
    <ndxf>
      <border outline="0">
        <bottom style="thin">
          <color indexed="64"/>
        </bottom>
      </border>
    </ndxf>
  </rcc>
  <rfmt sheetId="1" sqref="D185" start="0" length="0">
    <dxf>
      <border outline="0">
        <bottom style="thin">
          <color indexed="64"/>
        </bottom>
      </border>
    </dxf>
  </rfmt>
  <rcc rId="1048" sId="1" odxf="1" dxf="1">
    <oc r="D182">
      <f>D158/(D130+D137/12)</f>
    </oc>
    <nc r="D182">
      <f>(D104/(D76+D83)/12)</f>
    </nc>
    <odxf>
      <border outline="0">
        <bottom style="medium">
          <color indexed="64"/>
        </bottom>
      </border>
    </odxf>
    <ndxf>
      <border outline="0">
        <bottom style="thin">
          <color indexed="64"/>
        </bottom>
      </border>
    </ndxf>
  </rcc>
  <rcc rId="1049" sId="1" odxf="1" dxf="1">
    <oc r="E182">
      <f>E153/E130</f>
    </oc>
    <nc r="E182">
      <f>(E104/(E76+E83)/12)</f>
    </nc>
    <odxf>
      <border outline="0">
        <left style="thin">
          <color indexed="64"/>
        </left>
        <bottom style="medium">
          <color indexed="64"/>
        </bottom>
      </border>
    </odxf>
    <ndxf>
      <border outline="0">
        <left/>
        <bottom style="thin">
          <color indexed="64"/>
        </bottom>
      </border>
    </ndxf>
  </rcc>
  <rcc rId="1050" sId="1" odxf="1" dxf="1">
    <oc r="F182">
      <f>F153/F130</f>
    </oc>
    <nc r="F182">
      <f>(F104/(F76+F83)/12)</f>
    </nc>
    <odxf>
      <border outline="0">
        <left style="thin">
          <color indexed="64"/>
        </left>
        <bottom style="medium">
          <color indexed="64"/>
        </bottom>
      </border>
    </odxf>
    <ndxf>
      <border outline="0">
        <left/>
        <bottom style="thin">
          <color indexed="64"/>
        </bottom>
      </border>
    </ndxf>
  </rcc>
  <rcc rId="1051" sId="1" odxf="1" dxf="1">
    <oc r="G182">
      <f>G153/G130</f>
    </oc>
    <nc r="G182">
      <f>(G104/(G76+G83)/12)</f>
    </nc>
    <odxf>
      <border outline="0">
        <left style="thin">
          <color indexed="64"/>
        </left>
        <bottom style="medium">
          <color indexed="64"/>
        </bottom>
      </border>
    </odxf>
    <ndxf>
      <border outline="0">
        <left/>
        <bottom style="thin">
          <color indexed="64"/>
        </bottom>
      </border>
    </ndxf>
  </rcc>
  <rcc rId="1052" sId="1" odxf="1" dxf="1">
    <oc r="H182">
      <f>H153/H130</f>
    </oc>
    <nc r="H182">
      <f>(H104/(H76+H83)/12)</f>
    </nc>
    <odxf>
      <border outline="0">
        <left style="thin">
          <color indexed="64"/>
        </left>
        <bottom style="medium">
          <color indexed="64"/>
        </bottom>
      </border>
    </odxf>
    <ndxf>
      <border outline="0">
        <left/>
        <bottom style="thin">
          <color indexed="64"/>
        </bottom>
      </border>
    </ndxf>
  </rcc>
  <rcc rId="1053" sId="1" odxf="1" dxf="1">
    <oc r="I182">
      <f>I153/I130</f>
    </oc>
    <nc r="I182">
      <f>(I104/(I76+I83)/12)</f>
    </nc>
    <odxf>
      <border outline="0">
        <left style="thin">
          <color indexed="64"/>
        </left>
        <bottom style="medium">
          <color indexed="64"/>
        </bottom>
      </border>
    </odxf>
    <ndxf>
      <border outline="0">
        <left/>
        <bottom style="thin">
          <color indexed="64"/>
        </bottom>
      </border>
    </ndxf>
  </rcc>
  <rcc rId="1054" sId="1" odxf="1" dxf="1">
    <oc r="I179">
      <f>(I149/(I129+I136)/12)</f>
    </oc>
    <nc r="I179">
      <f>I95/(I75+I82)/12</f>
    </nc>
    <odxf>
      <border outline="0">
        <bottom style="medium">
          <color indexed="64"/>
        </bottom>
      </border>
    </odxf>
    <ndxf>
      <border outline="0">
        <bottom style="thin">
          <color indexed="64"/>
        </bottom>
      </border>
    </ndxf>
  </rcc>
  <rcc rId="1055" sId="1" odxf="1" dxf="1">
    <oc r="J179">
      <f>(J149/(J129+J136)/12)</f>
    </oc>
    <nc r="J179">
      <f>J95/(J75+J82)/12</f>
    </nc>
    <odxf>
      <border outline="0">
        <right/>
        <bottom style="medium">
          <color indexed="64"/>
        </bottom>
      </border>
    </odxf>
    <ndxf>
      <border outline="0">
        <right style="thin">
          <color indexed="64"/>
        </right>
        <bottom style="thin">
          <color indexed="64"/>
        </bottom>
      </border>
    </ndxf>
  </rcc>
  <rcc rId="1056" sId="1">
    <oc r="D185">
      <f>D167/(D131+D138)/12</f>
    </oc>
    <nc r="D185">
      <f>D113/(D77+D84)/12</f>
    </nc>
  </rcc>
  <rcc rId="1057" sId="1" odxf="1" dxf="1">
    <oc r="F185">
      <f>F167/(F131+F138)/12</f>
    </oc>
    <nc r="F185">
      <f>F113/(F77+F84)/12</f>
    </nc>
    <odxf>
      <border outline="0">
        <bottom/>
      </border>
    </odxf>
    <ndxf>
      <border outline="0">
        <bottom style="thin">
          <color indexed="64"/>
        </bottom>
      </border>
    </ndxf>
  </rcc>
  <rcc rId="1058" sId="1" odxf="1" dxf="1">
    <oc r="E185">
      <f>E167/(E131+E138)/12</f>
    </oc>
    <nc r="E185">
      <f>E113/(E77+E84)/12</f>
    </nc>
    <odxf>
      <border outline="0">
        <bottom/>
      </border>
    </odxf>
    <ndxf>
      <border outline="0">
        <bottom style="thin">
          <color indexed="64"/>
        </bottom>
      </border>
    </ndxf>
  </rcc>
  <rcc rId="1059" sId="1" odxf="1" dxf="1">
    <oc r="J182">
      <f>J153/J130</f>
    </oc>
    <nc r="J182">
      <f>(J104/(J76+J83)/12)</f>
    </nc>
    <odxf>
      <border outline="0">
        <left style="thin">
          <color indexed="64"/>
        </left>
        <right/>
        <bottom style="medium">
          <color indexed="64"/>
        </bottom>
      </border>
    </odxf>
    <ndxf>
      <border outline="0">
        <left/>
        <right style="thin">
          <color indexed="64"/>
        </right>
        <bottom style="thin">
          <color indexed="64"/>
        </bottom>
      </border>
    </ndxf>
  </rcc>
  <rcv guid="{769E7230-BDCB-4B45-B8E3-1167996FF422}" action="delete"/>
  <rdn rId="0" localSheetId="2" customView="1" name="Z_769E7230_BDCB_4B45_B8E3_1167996FF422_.wvu.PrintArea" hidden="1" oldHidden="1">
    <formula>'Нови обекти'!$A$1:$R$31</formula>
    <oldFormula>'Нови обекти'!$A$1:$R$31</oldFormula>
  </rdn>
  <rdn rId="0" localSheetId="3" customView="1" name="Z_769E7230_BDCB_4B45_B8E3_1167996FF422_.wvu.PrintArea" hidden="1" oldHidden="1">
    <formula>'Единични цени'!$A$1:$I$84</formula>
    <oldFormula>'Единични цени'!$A$1:$I$84</oldFormula>
  </rdn>
  <rdn rId="0" localSheetId="4" customView="1" name="Z_769E7230_BDCB_4B45_B8E3_1167996FF422_.wvu.PrintArea" hidden="1" oldHidden="1">
    <formula>Активи!$A$1:$F$90</formula>
    <oldFormula>Активи!$A$1:$F$90</oldFormula>
  </rdn>
  <rdn rId="0" localSheetId="5" customView="1" name="Z_769E7230_BDCB_4B45_B8E3_1167996FF422_.wvu.PrintArea" hidden="1" oldHidden="1">
    <formula>'Бъдещи разходи'!$A$1:$J$55</formula>
    <oldFormula>'Бъдещи разходи'!$A$1:$J$55</oldFormula>
  </rdn>
  <rdn rId="0" localSheetId="6" customView="1" name="Z_769E7230_BDCB_4B45_B8E3_1167996FF422_.wvu.PrintArea" hidden="1" oldHidden="1">
    <formula>ПСОВ!$A$1:$AX$24</formula>
    <oldFormula>ПСОВ!$A$1:$AX$24</oldFormula>
  </rdn>
  <rcv guid="{769E7230-BDCB-4B45-B8E3-1167996FF422}" action="add"/>
</revisions>
</file>

<file path=xl/revisions/revisionLog2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065" sId="6">
    <nc r="D11" t="inlineStr">
      <is>
        <t>ПСОВ Севлиево</t>
      </is>
    </nc>
  </rcc>
</revisions>
</file>

<file path=xl/revisions/revisionLog2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066" sId="1">
    <nc r="D141">
      <v>1440457</v>
    </nc>
  </rcc>
  <rcc rId="1067" sId="1">
    <nc r="D142">
      <v>39200</v>
    </nc>
  </rcc>
  <rcc rId="1068" sId="1">
    <nc r="D150">
      <v>95944</v>
    </nc>
  </rcc>
  <rcc rId="1069" sId="1">
    <nc r="D151">
      <v>1620</v>
    </nc>
  </rcc>
  <rcc rId="1070" sId="1">
    <nc r="D159">
      <v>406192</v>
    </nc>
  </rcc>
  <rcc rId="1071" sId="1">
    <nc r="D160">
      <v>12770</v>
    </nc>
  </rcc>
  <rcc rId="1072" sId="1">
    <nc r="E141">
      <v>1688600</v>
    </nc>
  </rcc>
  <rcc rId="1073" sId="1">
    <nc r="E142">
      <v>5400</v>
    </nc>
  </rcc>
  <rcc rId="1074" sId="1">
    <nc r="E150">
      <v>89600</v>
    </nc>
  </rcc>
  <rcc rId="1075" sId="1">
    <nc r="E151">
      <v>400</v>
    </nc>
  </rcc>
  <rcc rId="1076" sId="1">
    <nc r="E159">
      <v>516000</v>
    </nc>
  </rcc>
</revisions>
</file>

<file path=xl/revisions/revisionLog2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077" sId="1">
    <nc r="H163">
      <v>259250</v>
    </nc>
  </rcc>
  <rcc rId="1078" sId="1">
    <nc r="I163">
      <v>256250</v>
    </nc>
  </rcc>
  <rcc rId="1079" sId="1">
    <nc r="J163">
      <v>253250</v>
    </nc>
  </rcc>
  <rcc rId="1080" sId="1">
    <nc r="F159">
      <v>468872</v>
    </nc>
  </rcc>
  <rcc rId="1081" sId="1">
    <nc r="G159">
      <v>455000</v>
    </nc>
  </rcc>
  <rcc rId="1082" sId="1">
    <nc r="H159">
      <v>453200</v>
    </nc>
  </rcc>
  <rcc rId="1083" sId="1">
    <nc r="I159">
      <v>453200</v>
    </nc>
  </rcc>
  <rcc rId="1084" sId="1">
    <nc r="J159">
      <v>453200</v>
    </nc>
  </rcc>
  <rcc rId="1085" sId="1">
    <nc r="F150">
      <v>90400</v>
    </nc>
  </rcc>
  <rcc rId="1086" sId="1">
    <nc r="G150">
      <v>90520</v>
    </nc>
  </rcc>
  <rcc rId="1087" sId="1">
    <nc r="H150">
      <v>90640</v>
    </nc>
  </rcc>
  <rcc rId="1088" sId="1">
    <nc r="I150">
      <v>90640</v>
    </nc>
  </rcc>
  <rcc rId="1089" sId="1">
    <nc r="J150">
      <v>90640</v>
    </nc>
  </rcc>
  <rcc rId="1090" sId="1">
    <nc r="F142">
      <v>400</v>
    </nc>
  </rcc>
  <rcc rId="1091" sId="1">
    <nc r="G142">
      <v>420</v>
    </nc>
  </rcc>
  <rcc rId="1092" sId="1">
    <nc r="H142">
      <v>440</v>
    </nc>
  </rcc>
  <rcc rId="1093" sId="1">
    <nc r="I142">
      <v>440</v>
    </nc>
  </rcc>
  <rcc rId="1094" sId="1">
    <nc r="J142">
      <v>440</v>
    </nc>
  </rcc>
  <rcc rId="1095" sId="1">
    <nc r="F141">
      <v>1393815</v>
    </nc>
  </rcc>
  <rcc rId="1096" sId="1">
    <nc r="G141">
      <v>1729460</v>
    </nc>
  </rcc>
  <rcc rId="1097" sId="1">
    <nc r="H154">
      <v>80000</v>
    </nc>
  </rcc>
  <rcc rId="1098" sId="1">
    <nc r="I154">
      <v>95000</v>
    </nc>
  </rcc>
  <rcc rId="1099" sId="1">
    <nc r="J154">
      <v>100000</v>
    </nc>
  </rcc>
  <rcc rId="1100" sId="1">
    <nc r="H145">
      <v>698605</v>
    </nc>
  </rcc>
  <rcc rId="1101" sId="1">
    <nc r="I145">
      <v>683505</v>
    </nc>
  </rcc>
  <rcc rId="1102" sId="1">
    <nc r="J145">
      <v>678405</v>
    </nc>
  </rcc>
  <rcc rId="1103" sId="1">
    <nc r="H141">
      <v>1721720</v>
    </nc>
  </rcc>
  <rcc rId="1104" sId="1">
    <nc r="I141">
      <v>1721720</v>
    </nc>
  </rcc>
  <rcc rId="1105" sId="1">
    <nc r="J141">
      <v>1721720</v>
    </nc>
  </rcc>
  <rcc rId="1106" sId="1">
    <oc r="F185">
      <f>F113/(F77+F84)/12</f>
    </oc>
    <nc r="F185">
      <f>F167/(F131+F138)/12</f>
    </nc>
  </rcc>
  <rcc rId="1107" sId="1">
    <oc r="E185">
      <f>E113/(E77+E84)/12</f>
    </oc>
    <nc r="E185">
      <f>E167/(E131+E138)/12</f>
    </nc>
  </rcc>
  <rcc rId="1108" sId="1">
    <oc r="D185">
      <f>D113/(D77+D84)/12</f>
    </oc>
    <nc r="D185">
      <f>D167/(D131+D138)/12</f>
    </nc>
  </rcc>
</revisions>
</file>

<file path=xl/revisions/revisionLog2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190" sId="2">
    <nc r="B8" t="inlineStr">
      <is>
        <t>Габрово</t>
      </is>
    </nc>
  </rcc>
  <rcc rId="1191" sId="2">
    <nc r="C8" t="inlineStr">
      <is>
        <t>Габрово</t>
      </is>
    </nc>
  </rcc>
  <rcc rId="1192" sId="2">
    <nc r="D8" t="inlineStr">
      <is>
        <t>ПСОВ Устието</t>
      </is>
    </nc>
  </rcc>
  <rcc rId="1193" sId="2">
    <nc r="E8" t="inlineStr">
      <is>
        <t>23.6.2015 г.</t>
      </is>
    </nc>
  </rcc>
  <rcc rId="1194" sId="2">
    <nc r="B9" t="inlineStr">
      <is>
        <t>Трявна</t>
      </is>
    </nc>
  </rcc>
  <rcc rId="1195" sId="2">
    <nc r="C9" t="inlineStr">
      <is>
        <t>Трявна</t>
      </is>
    </nc>
  </rcc>
  <rcc rId="1196" sId="2">
    <nc r="D9" t="inlineStr">
      <is>
        <t>ПСОВ Трявна</t>
      </is>
    </nc>
  </rcc>
  <rcc rId="1197" sId="2">
    <nc r="E9" t="inlineStr">
      <is>
        <t>27.5.2015 г.</t>
      </is>
    </nc>
  </rcc>
  <rcc rId="1198" sId="2">
    <nc r="A8">
      <v>1</v>
    </nc>
  </rcc>
  <rcc rId="1199" sId="2">
    <nc r="A9">
      <v>2</v>
    </nc>
  </rcc>
</revisions>
</file>

<file path=xl/revisions/revisionLog2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1200" sId="2" ref="A9:XFD9" action="insertRow"/>
  <rcc rId="1201" sId="2">
    <nc r="B9" t="inlineStr">
      <is>
        <t>Габрово</t>
      </is>
    </nc>
  </rcc>
  <rcc rId="1202" sId="2">
    <nc r="C9" t="inlineStr">
      <is>
        <t>Габрово</t>
      </is>
    </nc>
  </rcc>
  <rcc rId="1203" sId="2">
    <nc r="D9" t="inlineStr">
      <is>
        <t>ПСПВ</t>
      </is>
    </nc>
  </rcc>
  <rcc rId="1204" sId="2">
    <nc r="B11" t="inlineStr">
      <is>
        <t>Габрово</t>
      </is>
    </nc>
  </rcc>
  <rcc rId="1205" sId="2">
    <nc r="C11" t="inlineStr">
      <is>
        <t>Габрово</t>
      </is>
    </nc>
  </rcc>
  <rcc rId="1206" sId="2">
    <nc r="D11" t="inlineStr">
      <is>
        <t>КПС</t>
      </is>
    </nc>
  </rcc>
  <rcc rId="1207" sId="2">
    <nc r="B12" t="inlineStr">
      <is>
        <t>Севлиево</t>
      </is>
    </nc>
  </rcc>
  <rcc rId="1208" sId="2">
    <nc r="D12" t="inlineStr">
      <is>
        <t>КПС</t>
      </is>
    </nc>
  </rcc>
  <rcc rId="1209" sId="2">
    <nc r="C12" t="inlineStr">
      <is>
        <t>Севлиево</t>
      </is>
    </nc>
  </rcc>
</revisions>
</file>

<file path=xl/revisions/revisionLog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A1:XFD1048576" start="0" length="2147483647">
    <dxf>
      <font>
        <sz val="14"/>
      </font>
    </dxf>
  </rfmt>
  <rcv guid="{769E7230-BDCB-4B45-B8E3-1167996FF422}" action="delete"/>
  <rdn rId="0" localSheetId="2" customView="1" name="Z_769E7230_BDCB_4B45_B8E3_1167996FF422_.wvu.PrintArea" hidden="1" oldHidden="1">
    <formula>'Нови обекти'!$A$1:$R$31</formula>
    <oldFormula>'Нови обекти'!$A$1:$R$31</oldFormula>
  </rdn>
  <rdn rId="0" localSheetId="3" customView="1" name="Z_769E7230_BDCB_4B45_B8E3_1167996FF422_.wvu.PrintArea" hidden="1" oldHidden="1">
    <formula>'Единични цени'!$A$1:$I$84</formula>
    <oldFormula>'Единични цени'!$A$1:$I$84</oldFormula>
  </rdn>
  <rdn rId="0" localSheetId="4" customView="1" name="Z_769E7230_BDCB_4B45_B8E3_1167996FF422_.wvu.PrintArea" hidden="1" oldHidden="1">
    <formula>Активи!$A$1:$F$90</formula>
    <oldFormula>Активи!$A$1:$F$90</oldFormula>
  </rdn>
  <rdn rId="0" localSheetId="5" customView="1" name="Z_769E7230_BDCB_4B45_B8E3_1167996FF422_.wvu.PrintArea" hidden="1" oldHidden="1">
    <formula>'Бъдещи разходи'!$A$1:$J$55</formula>
    <oldFormula>'Бъдещи разходи'!$A$1:$J$55</oldFormula>
  </rdn>
  <rdn rId="0" localSheetId="6" customView="1" name="Z_769E7230_BDCB_4B45_B8E3_1167996FF422_.wvu.PrintArea" hidden="1" oldHidden="1">
    <formula>ПСОВ!$A$1:$AX$24</formula>
    <oldFormula>ПСОВ!$A$1:$AX$24</oldFormula>
  </rdn>
  <rcv guid="{769E7230-BDCB-4B45-B8E3-1167996FF422}" action="add"/>
</revisions>
</file>

<file path=xl/revisions/revisionLog3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210" sId="2" numFmtId="19">
    <nc r="E9" t="inlineStr">
      <is>
        <t>15.10.2015 г.</t>
      </is>
    </nc>
  </rcc>
  <rcc rId="1211" sId="2">
    <nc r="F11" t="inlineStr">
      <is>
        <t>17,3 кВтч</t>
      </is>
    </nc>
  </rcc>
  <rfmt sheetId="2" sqref="A15:P15">
    <dxf>
      <alignment wrapText="0" readingOrder="0"/>
    </dxf>
  </rfmt>
</revisions>
</file>

<file path=xl/revisions/revisionLog3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244" sId="6">
    <oc r="G10">
      <v>9000</v>
    </oc>
    <nc r="G10">
      <v>12000</v>
    </nc>
  </rcc>
  <rcc rId="1245" sId="6">
    <oc r="H10">
      <v>957030</v>
    </oc>
    <nc r="H10">
      <v>1017255</v>
    </nc>
  </rcc>
</revisions>
</file>

<file path=xl/revisions/revisionLog3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246" sId="2">
    <nc r="F10" t="inlineStr">
      <is>
        <t>12 000 ЕЖ, Qср.дн=2787 м3/д</t>
      </is>
    </nc>
  </rcc>
  <rcc rId="1247" sId="2">
    <nc r="F8" t="inlineStr">
      <is>
        <t>99780 ЕЖ, Qср.дн=18 505 м3/д</t>
      </is>
    </nc>
  </rcc>
  <rcc rId="1248" sId="2">
    <nc r="C15" t="inlineStr">
      <is>
        <t xml:space="preserve">Забележка: </t>
      </is>
    </nc>
  </rcc>
  <rcc rId="1249" sId="2">
    <nc r="D15" t="inlineStr">
      <is>
        <t>ПСОВ Устието</t>
      </is>
    </nc>
  </rcc>
  <rcc rId="1250" sId="2">
    <nc r="E15" t="inlineStr">
      <is>
        <t>съществуваща</t>
      </is>
    </nc>
  </rcc>
  <rcc rId="1251" sId="2">
    <nc r="F15" t="inlineStr">
      <is>
        <t>реконструирана и пусната в експлоатация 2015 г.</t>
      </is>
    </nc>
  </rcc>
  <rcc rId="1252" sId="2">
    <nc r="D16" t="inlineStr">
      <is>
        <t>ПСПВ</t>
      </is>
    </nc>
  </rcc>
  <rcc rId="1253" sId="2" odxf="1" dxf="1">
    <nc r="E16" t="inlineStr">
      <is>
        <t>съществуваща</t>
      </is>
    </nc>
    <odxf>
      <alignment wrapText="1" readingOrder="0"/>
    </odxf>
    <ndxf>
      <alignment wrapText="0" readingOrder="0"/>
    </ndxf>
  </rcc>
  <rcc rId="1254" sId="2" odxf="1" dxf="1">
    <nc r="F16" t="inlineStr">
      <is>
        <t>реконструирана и пусната в експлоатация 2015 г.</t>
      </is>
    </nc>
    <odxf>
      <alignment wrapText="1" readingOrder="0"/>
    </odxf>
    <ndxf>
      <alignment wrapText="0" readingOrder="0"/>
    </ndxf>
  </rcc>
</revisions>
</file>

<file path=xl/revisions/revisionLog3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255" sId="1">
    <oc r="A191" t="inlineStr">
      <is>
        <t>Дата 01.03.2018</t>
      </is>
    </oc>
    <nc r="A191" t="inlineStr">
      <is>
        <t>Дата 09.07.2018 г.</t>
      </is>
    </nc>
  </rcc>
  <rcc rId="1256" sId="1">
    <nc r="F192" t="inlineStr">
      <is>
        <t>инж. Стефка Христова - н-к "ПТО"</t>
      </is>
    </nc>
  </rcc>
  <rcc rId="1257" sId="1">
    <nc r="E196" t="inlineStr">
      <is>
        <t>инж. Владимир Василев</t>
      </is>
    </nc>
  </rcc>
</revisions>
</file>

<file path=xl/revisions/revisionLog3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258" sId="1">
    <nc r="D2" t="inlineStr">
      <is>
        <t>"ВиК" ООД - Габрово</t>
      </is>
    </nc>
  </rcc>
  <rcc rId="1259" sId="2">
    <nc r="D2" t="inlineStr">
      <is>
        <t>"ВиК" ООД - Габрово</t>
      </is>
    </nc>
  </rcc>
  <rcc rId="1260" sId="2">
    <oc r="B18" t="inlineStr">
      <is>
        <t>Дата 12.12.2016</t>
      </is>
    </oc>
    <nc r="B18" t="inlineStr">
      <is>
        <t>Дата 09.07.2018 г.</t>
      </is>
    </nc>
  </rcc>
  <rcc rId="1261" sId="2">
    <nc r="J19" t="inlineStr">
      <is>
        <t>инж. Стефка Христова - н-к "ПТО"</t>
      </is>
    </nc>
  </rcc>
  <rcc rId="1262" sId="2">
    <nc r="I24" t="inlineStr">
      <is>
        <t>инж. Владимир Василев</t>
      </is>
    </nc>
  </rcc>
  <rcc rId="1263" sId="3">
    <nc r="C2" t="inlineStr">
      <is>
        <t>"ВиК" ООД - Габрово</t>
      </is>
    </nc>
  </rcc>
  <rcc rId="1264" sId="2">
    <nc r="L10">
      <v>306476</v>
    </nc>
  </rcc>
  <rcc rId="1265" sId="2">
    <nc r="M10">
      <v>306166</v>
    </nc>
  </rcc>
  <rcc rId="1266" sId="2">
    <nc r="N10">
      <v>295665</v>
    </nc>
  </rcc>
  <rcc rId="1267" sId="2">
    <nc r="O10">
      <v>312818</v>
    </nc>
  </rcc>
</revisions>
</file>

<file path=xl/revisions/revisionLog3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268" sId="1">
    <oc r="G30">
      <v>2541027</v>
    </oc>
    <nc r="G30">
      <v>2577667</v>
    </nc>
  </rcc>
  <rcc rId="1269" sId="1">
    <oc r="H30">
      <v>2559700</v>
    </oc>
    <nc r="H30">
      <v>2602281</v>
    </nc>
  </rcc>
  <rcc rId="1270" sId="1">
    <oc r="G32">
      <v>82873</v>
    </oc>
    <nc r="G32">
      <v>46233</v>
    </nc>
  </rcc>
  <rcc rId="1271" sId="1">
    <oc r="H32">
      <v>80000</v>
    </oc>
    <nc r="H32">
      <v>37419</v>
    </nc>
  </rcc>
  <rcc rId="1272" sId="1">
    <oc r="G86">
      <v>1989500</v>
    </oc>
    <nc r="G86">
      <v>1955288</v>
    </nc>
  </rcc>
  <rcc rId="1273" sId="1">
    <oc r="H86">
      <v>1935400</v>
    </oc>
    <nc r="H86">
      <v>1906213</v>
    </nc>
  </rcc>
  <rcc rId="1274" sId="1">
    <oc r="I86">
      <v>1935400</v>
    </oc>
    <nc r="I86">
      <v>1891485</v>
    </nc>
  </rcc>
  <rcc rId="1275" sId="1">
    <oc r="J86">
      <v>1935400</v>
    </oc>
    <nc r="J86">
      <v>1911081</v>
    </nc>
  </rcc>
  <rcc rId="1276" sId="1">
    <nc r="G88">
      <v>34212</v>
    </nc>
  </rcc>
  <rcc rId="1277" sId="1">
    <nc r="H88">
      <v>29187</v>
    </nc>
  </rcc>
  <rcc rId="1278" sId="1">
    <nc r="I88">
      <v>43915</v>
    </nc>
  </rcc>
  <rcc rId="1279" sId="1">
    <nc r="J88">
      <v>24319</v>
    </nc>
  </rcc>
  <rcc rId="1280" sId="1">
    <oc r="G141">
      <v>1729460</v>
    </oc>
    <nc r="G141">
      <v>1393815</v>
    </nc>
  </rcc>
  <rcc rId="1281" sId="1">
    <oc r="H141">
      <v>1721720</v>
    </oc>
    <nc r="H141">
      <v>1392420</v>
    </nc>
  </rcc>
  <rcc rId="1282" sId="1">
    <oc r="I141">
      <v>1721720</v>
    </oc>
    <nc r="I141">
      <v>1391025</v>
    </nc>
  </rcc>
  <rcc rId="1283" sId="1">
    <oc r="J141">
      <v>1721720</v>
    </oc>
    <nc r="J141">
      <v>1389700</v>
    </nc>
  </rcc>
  <rcc rId="1284" sId="1">
    <oc r="G142">
      <v>420</v>
    </oc>
    <nc r="G142">
      <v>306476</v>
    </nc>
  </rcc>
  <rcc rId="1285" sId="1">
    <oc r="H142">
      <v>440</v>
    </oc>
    <nc r="H142">
      <v>306166</v>
    </nc>
  </rcc>
  <rcc rId="1286" sId="1">
    <oc r="I142">
      <v>440</v>
    </oc>
    <nc r="I142">
      <v>295665</v>
    </nc>
  </rcc>
  <rcc rId="1287" sId="1">
    <oc r="J142">
      <v>440</v>
    </oc>
    <nc r="J142">
      <v>312818</v>
    </nc>
  </rcc>
  <rcc rId="1288" sId="1">
    <nc r="G143">
      <v>29589</v>
    </nc>
  </rcc>
  <rcc rId="1289" sId="1">
    <nc r="H143">
      <v>23574</v>
    </nc>
  </rcc>
  <rcc rId="1290" sId="1">
    <nc r="I143">
      <v>35470</v>
    </nc>
  </rcc>
  <rcc rId="1291" sId="1">
    <nc r="J143">
      <v>19642</v>
    </nc>
  </rcc>
  <rfmt sheetId="1" sqref="D174:J188">
    <dxf>
      <numFmt numFmtId="3" formatCode="#,##0"/>
    </dxf>
  </rfmt>
</revisions>
</file>

<file path=xl/revisions/revisionLog3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292" sId="3">
    <oc r="E9">
      <v>55.28</v>
    </oc>
    <nc r="E9">
      <v>123</v>
    </nc>
  </rcc>
  <rcc rId="1293" sId="3">
    <oc r="E20">
      <v>22000</v>
    </oc>
    <nc r="E20">
      <v>49000</v>
    </nc>
  </rcc>
  <rcc rId="1294" sId="3">
    <nc r="D27">
      <v>90</v>
    </nc>
  </rcc>
  <rcc rId="1295" sId="3">
    <nc r="E27">
      <v>44</v>
    </nc>
  </rcc>
  <rcc rId="1296" sId="3">
    <nc r="E37">
      <v>90</v>
    </nc>
  </rcc>
  <rcc rId="1297" sId="3">
    <nc r="E38">
      <v>4000</v>
    </nc>
  </rcc>
  <rcc rId="1298" sId="3">
    <oc r="B79" t="inlineStr">
      <is>
        <t>Дата 12.12.2016</t>
      </is>
    </oc>
    <nc r="B79" t="inlineStr">
      <is>
        <t>Дата 09.07.2018 г.</t>
      </is>
    </nc>
  </rcc>
  <rcc rId="1299" sId="3">
    <nc r="F84" t="inlineStr">
      <is>
        <t>инж. Владимир Василев</t>
      </is>
    </nc>
  </rcc>
  <rcc rId="1300" sId="3">
    <nc r="F80" t="inlineStr">
      <is>
        <t>инж. Стефка Христова - н-к "ПТО"</t>
      </is>
    </nc>
  </rcc>
  <rcc rId="1301" sId="4">
    <nc r="C2" t="inlineStr">
      <is>
        <t>"ВиК" ООД - Габрово</t>
      </is>
    </nc>
  </rcc>
  <rcc rId="1302" sId="4">
    <oc r="B81" t="inlineStr">
      <is>
        <t xml:space="preserve">Дата </t>
      </is>
    </oc>
    <nc r="B81" t="inlineStr">
      <is>
        <t xml:space="preserve">Дата: 09.07.2018 г. </t>
      </is>
    </nc>
  </rcc>
  <rcc rId="1303" sId="5">
    <oc r="B50" t="inlineStr">
      <is>
        <t>Дата 12.12.2016</t>
      </is>
    </oc>
    <nc r="B50" t="inlineStr">
      <is>
        <t>Дата 09.07.2018 г.</t>
      </is>
    </nc>
  </rcc>
  <rcc rId="1304" sId="5">
    <nc r="D2" t="inlineStr">
      <is>
        <t>"ВиК" ООД - Габрово</t>
      </is>
    </nc>
  </rcc>
  <rcc rId="1305" sId="5">
    <nc r="F54" t="inlineStr">
      <is>
        <t>инж. Владимир Василев</t>
      </is>
    </nc>
  </rcc>
  <rcc rId="1306" sId="6">
    <oc r="AG17" t="inlineStr">
      <is>
        <t>Дата</t>
      </is>
    </oc>
    <nc r="AG17" t="inlineStr">
      <is>
        <t>Дата: 09.07.2018 г.</t>
      </is>
    </nc>
  </rcc>
  <rcc rId="1307" sId="6">
    <nc r="AR22" t="inlineStr">
      <is>
        <t>инж. Владимир Василев</t>
      </is>
    </nc>
  </rcc>
  <rcc rId="1308" sId="6">
    <nc r="AR18" t="inlineStr">
      <is>
        <t>инж. Стефка Христова - н-к "ПТО"</t>
      </is>
    </nc>
  </rcc>
  <rcc rId="1309" sId="6">
    <nc r="D2" t="inlineStr">
      <is>
        <t>"ВиК" ООД - Габрово</t>
      </is>
    </nc>
  </rcc>
  <rcc rId="1310" sId="5">
    <nc r="F51" t="inlineStr">
      <is>
        <t>Теодора Вълчева - оперативен счетоводител</t>
      </is>
    </nc>
  </rcc>
</revisions>
</file>

<file path=xl/revisions/revisionLog3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311" sId="2">
    <nc r="G10">
      <v>8443</v>
    </nc>
  </rcc>
  <rcc rId="1312" sId="2">
    <nc r="G8">
      <v>48545</v>
    </nc>
  </rcc>
  <rcc rId="1313" sId="2">
    <nc r="H10">
      <v>8315</v>
    </nc>
  </rcc>
  <rcc rId="1314" sId="2">
    <nc r="H8">
      <v>47809</v>
    </nc>
  </rcc>
  <rcc rId="1315" sId="2">
    <nc r="I8">
      <v>47072</v>
    </nc>
  </rcc>
  <rcc rId="1316" sId="2">
    <nc r="I10">
      <v>8188</v>
    </nc>
  </rcc>
  <rcc rId="1317" sId="2">
    <nc r="J10">
      <v>8060</v>
    </nc>
  </rcc>
  <rcc rId="1318" sId="2">
    <nc r="J8">
      <v>46336</v>
    </nc>
  </rcc>
  <rcc rId="1319" sId="2">
    <nc r="K10">
      <v>7934</v>
    </nc>
  </rcc>
  <rcc rId="1320" sId="2">
    <nc r="K8">
      <v>45614</v>
    </nc>
  </rcc>
</revisions>
</file>

<file path=xl/revisions/revisionLog3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m rId="1352" sheetId="2" source="L10:O10" destination="M10:P10" sourceSheetId="2">
    <rfmt sheetId="2" sqref="P10" start="0" length="0">
      <dxf>
        <font>
          <sz val="10"/>
          <color auto="1"/>
          <name val="Times New Roman"/>
          <scheme val="none"/>
        </font>
        <fill>
          <patternFill patternType="solid">
            <bgColor rgb="FFFFFFCC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dxf>
    </rfmt>
  </rm>
  <rfmt sheetId="2" sqref="L10" start="0" length="0">
    <dxf>
      <font>
        <sz val="10"/>
        <color auto="1"/>
        <name val="Times New Roman"/>
        <scheme val="none"/>
      </font>
      <fill>
        <patternFill>
          <bgColor rgb="FFFFFFCC"/>
        </patternFill>
      </fill>
      <alignment horizont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/>
    </dxf>
  </rfmt>
</revisions>
</file>

<file path=xl/revisions/revisionLog3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769E7230-BDCB-4B45-B8E3-1167996FF422}" action="delete"/>
  <rdn rId="0" localSheetId="2" customView="1" name="Z_769E7230_BDCB_4B45_B8E3_1167996FF422_.wvu.PrintArea" hidden="1" oldHidden="1">
    <formula>'Нови обекти'!$A$1:$R$32</formula>
    <oldFormula>'Нови обекти'!$A$1:$R$32</oldFormula>
  </rdn>
  <rdn rId="0" localSheetId="3" customView="1" name="Z_769E7230_BDCB_4B45_B8E3_1167996FF422_.wvu.PrintArea" hidden="1" oldHidden="1">
    <formula>'Единични цени'!$A$1:$I$85</formula>
    <oldFormula>'Единични цени'!$A$1:$I$84</oldFormula>
  </rdn>
  <rdn rId="0" localSheetId="4" customView="1" name="Z_769E7230_BDCB_4B45_B8E3_1167996FF422_.wvu.PrintArea" hidden="1" oldHidden="1">
    <formula>Активи!$A$1:$F$90</formula>
    <oldFormula>Активи!$A$1:$F$90</oldFormula>
  </rdn>
  <rdn rId="0" localSheetId="5" customView="1" name="Z_769E7230_BDCB_4B45_B8E3_1167996FF422_.wvu.PrintArea" hidden="1" oldHidden="1">
    <formula>'Бъдещи разходи'!$A$1:$J$55</formula>
    <oldFormula>'Бъдещи разходи'!$A$1:$J$55</oldFormula>
  </rdn>
  <rdn rId="0" localSheetId="6" customView="1" name="Z_769E7230_BDCB_4B45_B8E3_1167996FF422_.wvu.PrintArea" hidden="1" oldHidden="1">
    <formula>ПСОВ!$A$1:$AX$24</formula>
    <oldFormula>ПСОВ!$A$1:$AX$24</oldFormula>
  </rdn>
  <rcv guid="{769E7230-BDCB-4B45-B8E3-1167996FF422}" action="add"/>
</revisions>
</file>

<file path=xl/revisions/revisionLog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46" sId="1">
    <nc r="D9">
      <v>39</v>
    </nc>
  </rcc>
  <rcc rId="147" sId="1">
    <nc r="E9">
      <v>55</v>
    </nc>
  </rcc>
  <rcc rId="148" sId="1">
    <nc r="F9">
      <v>50</v>
    </nc>
  </rcc>
  <rcc rId="149" sId="1">
    <nc r="G9">
      <v>50</v>
    </nc>
  </rcc>
  <rcc rId="150" sId="1">
    <nc r="H12">
      <v>10</v>
    </nc>
  </rcc>
  <rcc rId="151" sId="1">
    <nc r="H9">
      <v>50</v>
    </nc>
  </rcc>
  <rcc rId="152" sId="1">
    <nc r="I9">
      <v>50</v>
    </nc>
  </rcc>
  <rcc rId="153" sId="1">
    <nc r="J9">
      <v>50</v>
    </nc>
  </rcc>
  <rcc rId="154" sId="1">
    <nc r="I12">
      <v>10</v>
    </nc>
  </rcc>
  <rcc rId="155" sId="1">
    <nc r="J12">
      <v>10</v>
    </nc>
  </rcc>
  <rcc rId="156" sId="1">
    <nc r="D8">
      <v>80271</v>
    </nc>
  </rcc>
  <rcc rId="157" sId="1">
    <nc r="E8">
      <v>79073</v>
    </nc>
  </rcc>
  <rcc rId="158" sId="1">
    <nc r="F8">
      <v>77896</v>
    </nc>
  </rcc>
  <rcc rId="159" sId="1">
    <nc r="G8">
      <v>76862</v>
    </nc>
  </rcc>
  <rcc rId="160" sId="1">
    <nc r="H8">
      <v>75678</v>
    </nc>
  </rcc>
  <rcc rId="161" sId="1">
    <nc r="H11">
      <v>31688</v>
    </nc>
  </rcc>
  <rcc rId="162" sId="1">
    <nc r="I11">
      <v>31193</v>
    </nc>
  </rcc>
  <rcc rId="163" sId="1">
    <nc r="J11">
      <v>30706</v>
    </nc>
  </rcc>
  <rcc rId="164" sId="1">
    <nc r="I8">
      <v>74494</v>
    </nc>
  </rcc>
  <rcc rId="165" sId="1">
    <nc r="J8">
      <v>73331</v>
    </nc>
  </rcc>
</revisions>
</file>

<file path=xl/revisions/revisionLog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2" sqref="E8" start="0" length="0">
    <dxf>
      <numFmt numFmtId="19" formatCode="d/m/yyyy"/>
    </dxf>
  </rfmt>
  <rfmt sheetId="2" sqref="P8" start="0" length="0">
    <dxf>
      <numFmt numFmtId="3" formatCode="#,##0"/>
    </dxf>
  </rfmt>
  <rfmt sheetId="2" sqref="Q8" start="0" length="0">
    <dxf>
      <numFmt numFmtId="3" formatCode="#,##0"/>
    </dxf>
  </rfmt>
  <rfmt sheetId="2" sqref="R8" start="0" length="0">
    <dxf>
      <numFmt numFmtId="3" formatCode="#,##0"/>
    </dxf>
  </rfmt>
  <rfmt sheetId="2" sqref="S8" start="0" length="0">
    <dxf>
      <numFmt numFmtId="3" formatCode="#,##0"/>
    </dxf>
  </rfmt>
  <rfmt sheetId="2" sqref="T8" start="0" length="0">
    <dxf>
      <numFmt numFmtId="3" formatCode="#,##0"/>
    </dxf>
  </rfmt>
  <rfmt sheetId="2" sqref="E9" start="0" length="0">
    <dxf>
      <numFmt numFmtId="19" formatCode="d/m/yyyy"/>
    </dxf>
  </rfmt>
  <rfmt sheetId="2" xfDxf="1" sqref="A8" start="0" length="0">
    <dxf>
      <font>
        <sz val="10"/>
        <color auto="1"/>
        <name val="Times New Roman"/>
        <scheme val="none"/>
      </font>
      <fill>
        <patternFill patternType="solid">
          <bgColor rgb="FFFFFFCC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/>
    </dxf>
  </rfmt>
  <rcc rId="166" sId="2" xfDxf="1" dxf="1">
    <nc r="B8" t="inlineStr">
      <is>
        <t>Габрово</t>
      </is>
    </nc>
    <ndxf>
      <font>
        <sz val="10"/>
        <color auto="1"/>
        <name val="Times New Roman"/>
        <scheme val="none"/>
      </font>
      <fill>
        <patternFill patternType="solid">
          <bgColor rgb="FFFFFFCC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/>
    </ndxf>
  </rcc>
  <rcc rId="167" sId="2" xfDxf="1" dxf="1">
    <nc r="C8" t="inlineStr">
      <is>
        <t>Габрово</t>
      </is>
    </nc>
    <ndxf>
      <font>
        <sz val="10"/>
        <color auto="1"/>
        <name val="Times New Roman"/>
        <scheme val="none"/>
      </font>
      <fill>
        <patternFill patternType="solid">
          <bgColor rgb="FFFFFFCC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/>
    </ndxf>
  </rcc>
  <rcc rId="168" sId="2" xfDxf="1" dxf="1">
    <nc r="D8" t="inlineStr">
      <is>
        <t>ПСОВ Устието</t>
      </is>
    </nc>
    <ndxf>
      <font>
        <sz val="10"/>
        <color auto="1"/>
        <name val="Times New Roman"/>
        <scheme val="none"/>
      </font>
      <fill>
        <patternFill patternType="solid">
          <bgColor rgb="FFFFFFCC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/>
    </ndxf>
  </rcc>
  <rcc rId="169" sId="2" xfDxf="1" dxf="1" numFmtId="19">
    <nc r="E8">
      <v>42178</v>
    </nc>
    <ndxf>
      <font>
        <sz val="10"/>
        <color auto="1"/>
        <name val="Times New Roman"/>
        <scheme val="none"/>
      </font>
      <numFmt numFmtId="19" formatCode="d/m/yyyy"/>
      <fill>
        <patternFill patternType="solid">
          <bgColor rgb="FFFFFFCC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/>
    </ndxf>
  </rcc>
  <rcc rId="170" sId="2" xfDxf="1" dxf="1">
    <nc r="F8">
      <v>1</v>
    </nc>
    <ndxf>
      <font>
        <sz val="10"/>
        <color auto="1"/>
        <name val="Times New Roman"/>
        <scheme val="none"/>
      </font>
      <fill>
        <patternFill patternType="solid">
          <bgColor rgb="FFFFFFCC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/>
    </ndxf>
  </rcc>
  <rcc rId="171" sId="2" xfDxf="1" dxf="1">
    <nc r="G8">
      <v>99780</v>
    </nc>
    <ndxf>
      <font>
        <sz val="10"/>
        <color auto="1"/>
        <name val="Times New Roman"/>
        <scheme val="none"/>
      </font>
      <fill>
        <patternFill patternType="solid">
          <bgColor rgb="FFFFFFCC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/>
    </ndxf>
  </rcc>
  <rcc rId="172" sId="2" xfDxf="1" dxf="1">
    <nc r="H8">
      <v>6754325</v>
    </nc>
    <ndxf>
      <font>
        <sz val="10"/>
        <color auto="1"/>
        <name val="Times New Roman"/>
        <scheme val="none"/>
      </font>
      <fill>
        <patternFill patternType="solid">
          <bgColor rgb="FFFFFFCC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/>
    </ndxf>
  </rcc>
  <rcc rId="173" sId="2" xfDxf="1" dxf="1">
    <nc r="I8" t="inlineStr">
      <is>
        <t>третично</t>
      </is>
    </nc>
    <ndxf>
      <font>
        <sz val="10"/>
        <color auto="1"/>
        <name val="Times New Roman"/>
        <scheme val="none"/>
      </font>
      <fill>
        <patternFill patternType="solid">
          <bgColor rgb="FFFFFFCC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/>
    </ndxf>
  </rcc>
  <rcc rId="174" sId="2" xfDxf="1" dxf="1">
    <nc r="J8">
      <v>9404602</v>
    </nc>
    <ndxf>
      <font>
        <sz val="10"/>
        <color auto="1"/>
        <name val="Times New Roman"/>
        <scheme val="none"/>
      </font>
      <fill>
        <patternFill patternType="solid">
          <bgColor rgb="FFFFFFCC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/>
    </ndxf>
  </rcc>
  <rcc rId="175" sId="2" xfDxf="1" dxf="1">
    <nc r="K8">
      <v>9404602</v>
    </nc>
    <ndxf>
      <font>
        <sz val="10"/>
        <color auto="1"/>
        <name val="Times New Roman"/>
        <scheme val="none"/>
      </font>
      <fill>
        <patternFill patternType="solid">
          <bgColor rgb="FFFFFFCC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/>
    </ndxf>
  </rcc>
  <rcc rId="176" sId="2" xfDxf="1" dxf="1">
    <nc r="L8">
      <v>9404602</v>
    </nc>
    <ndxf>
      <font>
        <sz val="10"/>
        <color auto="1"/>
        <name val="Times New Roman"/>
        <scheme val="none"/>
      </font>
      <fill>
        <patternFill patternType="solid">
          <bgColor rgb="FFFFFFCC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/>
    </ndxf>
  </rcc>
  <rcc rId="177" sId="2" xfDxf="1" dxf="1">
    <nc r="M8">
      <v>9404602</v>
    </nc>
    <ndxf>
      <font>
        <sz val="10"/>
        <color auto="1"/>
        <name val="Times New Roman"/>
        <scheme val="none"/>
      </font>
      <fill>
        <patternFill patternType="solid">
          <bgColor rgb="FFFFFFCC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/>
    </ndxf>
  </rcc>
  <rcc rId="178" sId="2" xfDxf="1" dxf="1">
    <nc r="N8">
      <v>9404602</v>
    </nc>
    <ndxf>
      <font>
        <sz val="10"/>
        <color auto="1"/>
        <name val="Times New Roman"/>
        <scheme val="none"/>
      </font>
      <fill>
        <patternFill patternType="solid">
          <bgColor rgb="FFFFFFCC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/>
    </ndxf>
  </rcc>
  <rcc rId="179" sId="2" xfDxf="1" dxf="1">
    <nc r="O8">
      <v>2443896</v>
    </nc>
    <ndxf>
      <font>
        <sz val="10"/>
        <color auto="1"/>
        <name val="Times New Roman"/>
        <scheme val="none"/>
      </font>
      <fill>
        <patternFill patternType="solid">
          <bgColor rgb="FFFFFFCC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/>
    </ndxf>
  </rcc>
  <rcc rId="180" sId="2" xfDxf="1" dxf="1" numFmtId="4">
    <nc r="P8">
      <v>937350</v>
    </nc>
    <ndxf>
      <font>
        <sz val="10"/>
        <color auto="1"/>
        <name val="Times New Roman"/>
        <scheme val="none"/>
      </font>
      <numFmt numFmtId="3" formatCode="#,##0"/>
      <fill>
        <patternFill patternType="solid">
          <bgColor rgb="FFFFFFCC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/>
    </ndxf>
  </rcc>
  <rcc rId="181" sId="2" xfDxf="1" dxf="1" numFmtId="4">
    <nc r="Q8">
      <v>937350</v>
    </nc>
    <ndxf>
      <font>
        <sz val="10"/>
        <name val="Times New Roman"/>
        <scheme val="none"/>
      </font>
      <numFmt numFmtId="3" formatCode="#,##0"/>
      <fill>
        <patternFill patternType="solid">
          <bgColor theme="0"/>
        </patternFill>
      </fill>
      <alignment vertical="center" readingOrder="0"/>
    </ndxf>
  </rcc>
  <rcc rId="182" sId="2" xfDxf="1" dxf="1" numFmtId="4">
    <nc r="R8">
      <v>937350</v>
    </nc>
    <ndxf>
      <font>
        <sz val="10"/>
        <name val="Times New Roman"/>
        <scheme val="none"/>
      </font>
      <numFmt numFmtId="3" formatCode="#,##0"/>
      <fill>
        <patternFill patternType="solid">
          <bgColor theme="0"/>
        </patternFill>
      </fill>
      <alignment vertical="center" readingOrder="0"/>
    </ndxf>
  </rcc>
  <rcc rId="183" sId="2" xfDxf="1" dxf="1" numFmtId="4">
    <nc r="S8">
      <v>937350</v>
    </nc>
    <ndxf>
      <font>
        <sz val="10"/>
        <name val="Times New Roman"/>
        <scheme val="none"/>
      </font>
      <numFmt numFmtId="3" formatCode="#,##0"/>
      <fill>
        <patternFill patternType="solid">
          <bgColor theme="0"/>
        </patternFill>
      </fill>
      <alignment vertical="center" readingOrder="0"/>
    </ndxf>
  </rcc>
  <rcc rId="184" sId="2" xfDxf="1" dxf="1" numFmtId="4">
    <nc r="T8">
      <v>937350</v>
    </nc>
    <ndxf>
      <font>
        <sz val="10"/>
        <name val="Times New Roman"/>
        <scheme val="none"/>
      </font>
      <numFmt numFmtId="3" formatCode="#,##0"/>
      <fill>
        <patternFill patternType="solid">
          <bgColor theme="0"/>
        </patternFill>
      </fill>
      <alignment vertical="center" readingOrder="0"/>
    </ndxf>
  </rcc>
  <rcc rId="185" sId="2" xfDxf="1" dxf="1">
    <nc r="U8">
      <v>3100</v>
    </nc>
    <ndxf>
      <font>
        <sz val="10"/>
        <name val="Times New Roman"/>
        <scheme val="none"/>
      </font>
      <fill>
        <patternFill patternType="solid">
          <bgColor theme="0"/>
        </patternFill>
      </fill>
      <alignment vertical="center" readingOrder="0"/>
    </ndxf>
  </rcc>
  <rcc rId="186" sId="2" xfDxf="1" dxf="1">
    <nc r="V8">
      <v>3100</v>
    </nc>
    <ndxf>
      <font>
        <sz val="10"/>
        <name val="Times New Roman"/>
        <scheme val="none"/>
      </font>
      <fill>
        <patternFill patternType="solid">
          <bgColor theme="0"/>
        </patternFill>
      </fill>
      <alignment vertical="center" readingOrder="0"/>
    </ndxf>
  </rcc>
  <rcc rId="187" sId="2" xfDxf="1" dxf="1">
    <nc r="W8">
      <v>3100</v>
    </nc>
    <ndxf>
      <font>
        <sz val="10"/>
        <name val="Times New Roman"/>
        <scheme val="none"/>
      </font>
      <fill>
        <patternFill patternType="solid">
          <bgColor theme="0"/>
        </patternFill>
      </fill>
      <alignment vertical="center" readingOrder="0"/>
    </ndxf>
  </rcc>
  <rcc rId="188" sId="2" xfDxf="1" dxf="1">
    <nc r="X8">
      <v>3100</v>
    </nc>
    <ndxf>
      <font>
        <sz val="10"/>
        <name val="Times New Roman"/>
        <scheme val="none"/>
      </font>
      <fill>
        <patternFill patternType="solid">
          <bgColor theme="0"/>
        </patternFill>
      </fill>
      <alignment vertical="center" readingOrder="0"/>
    </ndxf>
  </rcc>
  <rcc rId="189" sId="2" xfDxf="1" dxf="1">
    <nc r="Y8">
      <v>3100</v>
    </nc>
    <ndxf>
      <font>
        <sz val="10"/>
        <name val="Times New Roman"/>
        <scheme val="none"/>
      </font>
      <fill>
        <patternFill patternType="solid">
          <bgColor theme="0"/>
        </patternFill>
      </fill>
      <alignment vertical="center" readingOrder="0"/>
    </ndxf>
  </rcc>
  <rcc rId="190" sId="2" xfDxf="1" dxf="1">
    <nc r="Z8">
      <v>3100</v>
    </nc>
    <ndxf>
      <font>
        <sz val="10"/>
        <name val="Times New Roman"/>
        <scheme val="none"/>
      </font>
      <fill>
        <patternFill patternType="solid">
          <bgColor theme="0"/>
        </patternFill>
      </fill>
      <alignment vertical="center" readingOrder="0"/>
    </ndxf>
  </rcc>
  <rcc rId="191" sId="2" xfDxf="1" dxf="1">
    <nc r="AA8">
      <v>65</v>
    </nc>
    <ndxf>
      <font>
        <sz val="10"/>
        <name val="Times New Roman"/>
        <scheme val="none"/>
      </font>
      <fill>
        <patternFill patternType="solid">
          <bgColor theme="0"/>
        </patternFill>
      </fill>
      <alignment vertical="center" readingOrder="0"/>
    </ndxf>
  </rcc>
  <rcc rId="192" sId="2" xfDxf="1" dxf="1">
    <nc r="AB8">
      <v>25</v>
    </nc>
    <ndxf>
      <font>
        <sz val="10"/>
        <name val="Times New Roman"/>
        <scheme val="none"/>
      </font>
      <fill>
        <patternFill patternType="solid">
          <bgColor theme="0"/>
        </patternFill>
      </fill>
      <alignment vertical="center" readingOrder="0"/>
    </ndxf>
  </rcc>
  <rcc rId="193" sId="2" xfDxf="1" dxf="1">
    <nc r="AC8">
      <v>25</v>
    </nc>
    <ndxf>
      <font>
        <sz val="10"/>
        <name val="Times New Roman"/>
        <scheme val="none"/>
      </font>
      <fill>
        <patternFill patternType="solid">
          <bgColor theme="0"/>
        </patternFill>
      </fill>
      <alignment vertical="center" readingOrder="0"/>
    </ndxf>
  </rcc>
  <rcc rId="194" sId="2" xfDxf="1" dxf="1">
    <nc r="AD8">
      <v>25</v>
    </nc>
    <ndxf>
      <font>
        <sz val="10"/>
        <name val="Times New Roman"/>
        <scheme val="none"/>
      </font>
      <fill>
        <patternFill patternType="solid">
          <bgColor theme="0"/>
        </patternFill>
      </fill>
      <alignment vertical="center" readingOrder="0"/>
    </ndxf>
  </rcc>
  <rcc rId="195" sId="2" xfDxf="1" dxf="1">
    <nc r="AE8">
      <v>25</v>
    </nc>
    <ndxf>
      <font>
        <sz val="10"/>
        <name val="Times New Roman"/>
        <scheme val="none"/>
      </font>
      <fill>
        <patternFill patternType="solid">
          <bgColor theme="0"/>
        </patternFill>
      </fill>
      <alignment vertical="center" readingOrder="0"/>
    </ndxf>
  </rcc>
  <rcc rId="196" sId="2" xfDxf="1" dxf="1">
    <nc r="AF8">
      <v>25</v>
    </nc>
    <ndxf>
      <font>
        <sz val="10"/>
        <name val="Times New Roman"/>
        <scheme val="none"/>
      </font>
      <fill>
        <patternFill patternType="solid">
          <bgColor theme="0"/>
        </patternFill>
      </fill>
      <alignment vertical="center" readingOrder="0"/>
    </ndxf>
  </rcc>
  <rfmt sheetId="2" xfDxf="1" sqref="AG8" start="0" length="0">
    <dxf>
      <font>
        <sz val="10"/>
        <name val="Times New Roman"/>
        <scheme val="none"/>
      </font>
      <fill>
        <patternFill patternType="solid">
          <bgColor theme="0"/>
        </patternFill>
      </fill>
      <alignment vertical="center" readingOrder="0"/>
    </dxf>
  </rfmt>
  <rfmt sheetId="2" xfDxf="1" sqref="AH8" start="0" length="0">
    <dxf>
      <font>
        <sz val="10"/>
        <name val="Times New Roman"/>
        <scheme val="none"/>
      </font>
      <fill>
        <patternFill patternType="solid">
          <bgColor theme="0"/>
        </patternFill>
      </fill>
      <alignment vertical="center" readingOrder="0"/>
    </dxf>
  </rfmt>
  <rfmt sheetId="2" xfDxf="1" sqref="AI8" start="0" length="0">
    <dxf>
      <font>
        <sz val="10"/>
        <name val="Times New Roman"/>
        <scheme val="none"/>
      </font>
      <fill>
        <patternFill patternType="solid">
          <bgColor theme="0"/>
        </patternFill>
      </fill>
      <alignment vertical="center" readingOrder="0"/>
    </dxf>
  </rfmt>
  <rfmt sheetId="2" xfDxf="1" sqref="AJ8" start="0" length="0">
    <dxf>
      <font>
        <sz val="10"/>
        <name val="Times New Roman"/>
        <scheme val="none"/>
      </font>
      <fill>
        <patternFill patternType="solid">
          <bgColor theme="0"/>
        </patternFill>
      </fill>
      <alignment vertical="center" readingOrder="0"/>
    </dxf>
  </rfmt>
  <rfmt sheetId="2" xfDxf="1" sqref="AK8" start="0" length="0">
    <dxf>
      <font>
        <sz val="10"/>
        <name val="Times New Roman"/>
        <scheme val="none"/>
      </font>
      <fill>
        <patternFill patternType="solid">
          <bgColor theme="0"/>
        </patternFill>
      </fill>
      <alignment vertical="center" readingOrder="0"/>
    </dxf>
  </rfmt>
  <rfmt sheetId="2" xfDxf="1" sqref="AL8" start="0" length="0">
    <dxf>
      <font>
        <sz val="10"/>
        <name val="Times New Roman"/>
        <scheme val="none"/>
      </font>
      <fill>
        <patternFill patternType="solid">
          <bgColor theme="0"/>
        </patternFill>
      </fill>
      <alignment vertical="center" readingOrder="0"/>
    </dxf>
  </rfmt>
  <rcc rId="197" sId="2" xfDxf="1" dxf="1">
    <nc r="AM8">
      <v>445421</v>
    </nc>
    <ndxf>
      <font>
        <sz val="10"/>
        <name val="Times New Roman"/>
        <scheme val="none"/>
      </font>
      <fill>
        <patternFill patternType="solid">
          <bgColor theme="0"/>
        </patternFill>
      </fill>
      <alignment vertical="center" readingOrder="0"/>
    </ndxf>
  </rcc>
  <rcc rId="198" sId="2" xfDxf="1" dxf="1">
    <nc r="AN8">
      <v>439800</v>
    </nc>
    <ndxf>
      <font>
        <sz val="10"/>
        <name val="Times New Roman"/>
        <scheme val="none"/>
      </font>
      <fill>
        <patternFill patternType="solid">
          <bgColor theme="0"/>
        </patternFill>
      </fill>
      <alignment vertical="center" readingOrder="0"/>
    </ndxf>
  </rcc>
  <rcc rId="199" sId="2" xfDxf="1" dxf="1">
    <nc r="AO8">
      <v>439800</v>
    </nc>
    <ndxf>
      <font>
        <sz val="10"/>
        <name val="Times New Roman"/>
        <scheme val="none"/>
      </font>
      <fill>
        <patternFill patternType="solid">
          <bgColor theme="0"/>
        </patternFill>
      </fill>
      <alignment vertical="center" readingOrder="0"/>
    </ndxf>
  </rcc>
  <rcc rId="200" sId="2" xfDxf="1" dxf="1">
    <nc r="AP8">
      <v>439800</v>
    </nc>
    <ndxf>
      <font>
        <sz val="10"/>
        <name val="Times New Roman"/>
        <scheme val="none"/>
      </font>
      <fill>
        <patternFill patternType="solid">
          <bgColor theme="0"/>
        </patternFill>
      </fill>
      <alignment vertical="center" readingOrder="0"/>
    </ndxf>
  </rcc>
  <rcc rId="201" sId="2" xfDxf="1" dxf="1">
    <nc r="AQ8">
      <v>439800</v>
    </nc>
    <ndxf>
      <font>
        <sz val="10"/>
        <name val="Times New Roman"/>
        <scheme val="none"/>
      </font>
      <fill>
        <patternFill patternType="solid">
          <bgColor theme="0"/>
        </patternFill>
      </fill>
      <alignment vertical="center" readingOrder="0"/>
    </ndxf>
  </rcc>
  <rcc rId="202" sId="2" xfDxf="1" dxf="1">
    <nc r="AR8">
      <v>439800</v>
    </nc>
    <ndxf>
      <font>
        <sz val="10"/>
        <name val="Times New Roman"/>
        <scheme val="none"/>
      </font>
      <fill>
        <patternFill patternType="solid">
          <bgColor theme="0"/>
        </patternFill>
      </fill>
      <alignment vertical="center" readingOrder="0"/>
    </ndxf>
  </rcc>
  <rfmt sheetId="2" xfDxf="1" sqref="AS8" start="0" length="0">
    <dxf>
      <font>
        <sz val="10"/>
        <name val="Times New Roman"/>
        <scheme val="none"/>
      </font>
      <fill>
        <patternFill patternType="solid">
          <bgColor theme="0"/>
        </patternFill>
      </fill>
      <alignment vertical="center" readingOrder="0"/>
    </dxf>
  </rfmt>
  <rfmt sheetId="2" xfDxf="1" sqref="AT8" start="0" length="0">
    <dxf>
      <font>
        <sz val="10"/>
        <name val="Times New Roman"/>
        <scheme val="none"/>
      </font>
      <fill>
        <patternFill patternType="solid">
          <bgColor theme="0"/>
        </patternFill>
      </fill>
      <alignment vertical="center" readingOrder="0"/>
    </dxf>
  </rfmt>
  <rfmt sheetId="2" xfDxf="1" sqref="AU8" start="0" length="0">
    <dxf>
      <font>
        <sz val="10"/>
        <name val="Times New Roman"/>
        <scheme val="none"/>
      </font>
      <fill>
        <patternFill patternType="solid">
          <bgColor theme="0"/>
        </patternFill>
      </fill>
      <alignment vertical="center" readingOrder="0"/>
    </dxf>
  </rfmt>
  <rfmt sheetId="2" xfDxf="1" sqref="AV8" start="0" length="0">
    <dxf>
      <font>
        <sz val="10"/>
        <name val="Times New Roman"/>
        <scheme val="none"/>
      </font>
      <fill>
        <patternFill patternType="solid">
          <bgColor theme="0"/>
        </patternFill>
      </fill>
      <alignment vertical="center" readingOrder="0"/>
    </dxf>
  </rfmt>
  <rfmt sheetId="2" xfDxf="1" sqref="AW8" start="0" length="0">
    <dxf>
      <font>
        <sz val="10"/>
        <name val="Times New Roman"/>
        <scheme val="none"/>
      </font>
      <fill>
        <patternFill patternType="solid">
          <bgColor theme="0"/>
        </patternFill>
      </fill>
      <alignment vertical="center" readingOrder="0"/>
    </dxf>
  </rfmt>
  <rfmt sheetId="2" xfDxf="1" sqref="AX8" start="0" length="0">
    <dxf>
      <font>
        <sz val="10"/>
        <name val="Times New Roman"/>
        <scheme val="none"/>
      </font>
      <fill>
        <patternFill patternType="solid">
          <bgColor theme="0"/>
        </patternFill>
      </fill>
      <alignment vertical="center" readingOrder="0"/>
    </dxf>
  </rfmt>
  <rfmt sheetId="2" xfDxf="1" sqref="A9" start="0" length="0">
    <dxf>
      <font>
        <sz val="10"/>
        <color auto="1"/>
        <name val="Times New Roman"/>
        <scheme val="none"/>
      </font>
      <fill>
        <patternFill patternType="solid">
          <bgColor rgb="FFFFFFCC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/>
    </dxf>
  </rfmt>
  <rcc rId="203" sId="2" xfDxf="1" dxf="1">
    <nc r="B9" t="inlineStr">
      <is>
        <t>Трявна</t>
      </is>
    </nc>
    <ndxf>
      <font>
        <sz val="10"/>
        <color auto="1"/>
        <name val="Times New Roman"/>
        <scheme val="none"/>
      </font>
      <fill>
        <patternFill patternType="solid">
          <bgColor rgb="FFFFFFCC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/>
    </ndxf>
  </rcc>
  <rcc rId="204" sId="2" xfDxf="1" dxf="1">
    <nc r="C9" t="inlineStr">
      <is>
        <t>Трявна</t>
      </is>
    </nc>
    <ndxf>
      <font>
        <sz val="10"/>
        <color auto="1"/>
        <name val="Times New Roman"/>
        <scheme val="none"/>
      </font>
      <fill>
        <patternFill patternType="solid">
          <bgColor rgb="FFFFFFCC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/>
    </ndxf>
  </rcc>
  <rcc rId="205" sId="2" xfDxf="1" dxf="1">
    <nc r="D9" t="inlineStr">
      <is>
        <t>ПСОВ Трявна</t>
      </is>
    </nc>
    <ndxf>
      <font>
        <sz val="10"/>
        <color auto="1"/>
        <name val="Times New Roman"/>
        <scheme val="none"/>
      </font>
      <fill>
        <patternFill patternType="solid">
          <bgColor rgb="FFFFFFCC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/>
    </ndxf>
  </rcc>
  <rcc rId="206" sId="2" xfDxf="1" dxf="1" numFmtId="19">
    <nc r="E9">
      <v>42151</v>
    </nc>
    <ndxf>
      <font>
        <sz val="10"/>
        <color auto="1"/>
        <name val="Times New Roman"/>
        <scheme val="none"/>
      </font>
      <numFmt numFmtId="19" formatCode="d/m/yyyy"/>
      <fill>
        <patternFill patternType="solid">
          <bgColor rgb="FFFFFFCC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/>
    </ndxf>
  </rcc>
  <rcc rId="207" sId="2" xfDxf="1" dxf="1">
    <nc r="F9">
      <v>1</v>
    </nc>
    <ndxf>
      <font>
        <sz val="10"/>
        <color auto="1"/>
        <name val="Times New Roman"/>
        <scheme val="none"/>
      </font>
      <fill>
        <patternFill patternType="solid">
          <bgColor rgb="FFFFFFCC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/>
    </ndxf>
  </rcc>
  <rcc rId="208" sId="2" xfDxf="1" dxf="1">
    <nc r="G9">
      <v>9000</v>
    </nc>
    <ndxf>
      <font>
        <sz val="10"/>
        <color auto="1"/>
        <name val="Times New Roman"/>
        <scheme val="none"/>
      </font>
      <fill>
        <patternFill patternType="solid">
          <bgColor rgb="FFFFFFCC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/>
    </ndxf>
  </rcc>
  <rcc rId="209" sId="2" xfDxf="1" dxf="1">
    <nc r="H9">
      <v>957030</v>
    </nc>
    <ndxf>
      <font>
        <sz val="10"/>
        <color auto="1"/>
        <name val="Times New Roman"/>
        <scheme val="none"/>
      </font>
      <fill>
        <patternFill patternType="solid">
          <bgColor rgb="FFFFFFCC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/>
    </ndxf>
  </rcc>
  <rcc rId="210" sId="2" xfDxf="1" dxf="1">
    <nc r="I9" t="inlineStr">
      <is>
        <t>третично</t>
      </is>
    </nc>
    <ndxf>
      <font>
        <sz val="10"/>
        <color auto="1"/>
        <name val="Times New Roman"/>
        <scheme val="none"/>
      </font>
      <fill>
        <patternFill patternType="solid">
          <bgColor rgb="FFFFFFCC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/>
    </ndxf>
  </rcc>
  <rcc rId="211" sId="2" xfDxf="1" dxf="1">
    <nc r="J9">
      <v>1660998</v>
    </nc>
    <ndxf>
      <font>
        <sz val="10"/>
        <color auto="1"/>
        <name val="Times New Roman"/>
        <scheme val="none"/>
      </font>
      <fill>
        <patternFill patternType="solid">
          <bgColor rgb="FFFFFFCC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/>
    </ndxf>
  </rcc>
  <rcc rId="212" sId="2" xfDxf="1" dxf="1">
    <nc r="K9">
      <v>1660998</v>
    </nc>
    <ndxf>
      <font>
        <sz val="10"/>
        <color auto="1"/>
        <name val="Times New Roman"/>
        <scheme val="none"/>
      </font>
      <fill>
        <patternFill patternType="solid">
          <bgColor rgb="FFFFFFCC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/>
    </ndxf>
  </rcc>
  <rcc rId="213" sId="2" xfDxf="1" dxf="1">
    <nc r="L9">
      <v>1660998</v>
    </nc>
    <ndxf>
      <font>
        <sz val="10"/>
        <color auto="1"/>
        <name val="Times New Roman"/>
        <scheme val="none"/>
      </font>
      <fill>
        <patternFill patternType="solid">
          <bgColor rgb="FFFFFFCC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/>
    </ndxf>
  </rcc>
  <rcc rId="214" sId="2" xfDxf="1" dxf="1">
    <nc r="M9">
      <v>1660998</v>
    </nc>
    <ndxf>
      <font>
        <sz val="10"/>
        <color auto="1"/>
        <name val="Times New Roman"/>
        <scheme val="none"/>
      </font>
      <fill>
        <patternFill patternType="solid">
          <bgColor rgb="FFFFFFCC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/>
    </ndxf>
  </rcc>
  <rcc rId="215" sId="2" xfDxf="1" dxf="1">
    <nc r="N9">
      <v>1660998</v>
    </nc>
    <ndxf>
      <font>
        <sz val="10"/>
        <color auto="1"/>
        <name val="Times New Roman"/>
        <scheme val="none"/>
      </font>
      <fill>
        <patternFill patternType="solid">
          <bgColor rgb="FFFFFFCC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/>
    </ndxf>
  </rcc>
  <rcc rId="216" sId="2" xfDxf="1" dxf="1">
    <nc r="O9">
      <v>348000</v>
    </nc>
    <ndxf>
      <font>
        <sz val="10"/>
        <color auto="1"/>
        <name val="Times New Roman"/>
        <scheme val="none"/>
      </font>
      <fill>
        <patternFill patternType="solid">
          <bgColor rgb="FFFFFFCC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/>
    </ndxf>
  </rcc>
  <rcc rId="217" sId="2" xfDxf="1" dxf="1">
    <nc r="P9">
      <v>339000</v>
    </nc>
    <ndxf>
      <font>
        <sz val="10"/>
        <color auto="1"/>
        <name val="Times New Roman"/>
        <scheme val="none"/>
      </font>
      <fill>
        <patternFill patternType="solid">
          <bgColor rgb="FFFFFFCC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/>
    </ndxf>
  </rcc>
  <rcc rId="218" sId="2" xfDxf="1" dxf="1">
    <nc r="Q9">
      <v>339000</v>
    </nc>
    <ndxf>
      <font>
        <sz val="10"/>
        <name val="Times New Roman"/>
        <scheme val="none"/>
      </font>
      <fill>
        <patternFill patternType="solid">
          <bgColor theme="0"/>
        </patternFill>
      </fill>
      <alignment vertical="center" readingOrder="0"/>
    </ndxf>
  </rcc>
  <rcc rId="219" sId="2" xfDxf="1" dxf="1">
    <nc r="R9">
      <v>339000</v>
    </nc>
    <ndxf>
      <font>
        <sz val="10"/>
        <name val="Times New Roman"/>
        <scheme val="none"/>
      </font>
      <fill>
        <patternFill patternType="solid">
          <bgColor theme="0"/>
        </patternFill>
      </fill>
      <alignment vertical="center" readingOrder="0"/>
    </ndxf>
  </rcc>
  <rcc rId="220" sId="2" xfDxf="1" dxf="1">
    <nc r="S9">
      <v>339000</v>
    </nc>
    <ndxf>
      <font>
        <sz val="10"/>
        <name val="Times New Roman"/>
        <scheme val="none"/>
      </font>
      <fill>
        <patternFill patternType="solid">
          <bgColor theme="0"/>
        </patternFill>
      </fill>
      <alignment vertical="center" readingOrder="0"/>
    </ndxf>
  </rcc>
  <rcc rId="221" sId="2" xfDxf="1" dxf="1">
    <nc r="T9">
      <v>339000</v>
    </nc>
    <ndxf>
      <font>
        <sz val="10"/>
        <name val="Times New Roman"/>
        <scheme val="none"/>
      </font>
      <fill>
        <patternFill patternType="solid">
          <bgColor theme="0"/>
        </patternFill>
      </fill>
      <alignment vertical="center" readingOrder="0"/>
    </ndxf>
  </rcc>
  <rcc rId="222" sId="2" xfDxf="1" dxf="1">
    <nc r="U9">
      <v>690</v>
    </nc>
    <ndxf>
      <font>
        <sz val="10"/>
        <name val="Times New Roman"/>
        <scheme val="none"/>
      </font>
      <fill>
        <patternFill patternType="solid">
          <bgColor theme="0"/>
        </patternFill>
      </fill>
      <alignment vertical="center" readingOrder="0"/>
    </ndxf>
  </rcc>
  <rcc rId="223" sId="2" xfDxf="1" dxf="1">
    <nc r="V9">
      <v>690</v>
    </nc>
    <ndxf>
      <font>
        <sz val="10"/>
        <name val="Times New Roman"/>
        <scheme val="none"/>
      </font>
      <fill>
        <patternFill patternType="solid">
          <bgColor theme="0"/>
        </patternFill>
      </fill>
      <alignment vertical="center" readingOrder="0"/>
    </ndxf>
  </rcc>
  <rcc rId="224" sId="2" xfDxf="1" dxf="1">
    <nc r="W9">
      <v>690</v>
    </nc>
    <ndxf>
      <font>
        <sz val="10"/>
        <name val="Times New Roman"/>
        <scheme val="none"/>
      </font>
      <fill>
        <patternFill patternType="solid">
          <bgColor theme="0"/>
        </patternFill>
      </fill>
      <alignment vertical="center" readingOrder="0"/>
    </ndxf>
  </rcc>
  <rcc rId="225" sId="2" xfDxf="1" dxf="1">
    <nc r="X9">
      <v>690</v>
    </nc>
    <ndxf>
      <font>
        <sz val="10"/>
        <name val="Times New Roman"/>
        <scheme val="none"/>
      </font>
      <fill>
        <patternFill patternType="solid">
          <bgColor theme="0"/>
        </patternFill>
      </fill>
      <alignment vertical="center" readingOrder="0"/>
    </ndxf>
  </rcc>
  <rcc rId="226" sId="2" xfDxf="1" dxf="1">
    <nc r="Y9">
      <v>690</v>
    </nc>
    <ndxf>
      <font>
        <sz val="10"/>
        <name val="Times New Roman"/>
        <scheme val="none"/>
      </font>
      <fill>
        <patternFill patternType="solid">
          <bgColor theme="0"/>
        </patternFill>
      </fill>
      <alignment vertical="center" readingOrder="0"/>
    </ndxf>
  </rcc>
  <rcc rId="227" sId="2" xfDxf="1" dxf="1">
    <nc r="Z9">
      <v>690</v>
    </nc>
    <ndxf>
      <font>
        <sz val="10"/>
        <name val="Times New Roman"/>
        <scheme val="none"/>
      </font>
      <fill>
        <patternFill patternType="solid">
          <bgColor theme="0"/>
        </patternFill>
      </fill>
      <alignment vertical="center" readingOrder="0"/>
    </ndxf>
  </rcc>
  <rcc rId="228" sId="2" xfDxf="1" dxf="1">
    <nc r="AA9">
      <v>65</v>
    </nc>
    <ndxf>
      <font>
        <sz val="10"/>
        <name val="Times New Roman"/>
        <scheme val="none"/>
      </font>
      <fill>
        <patternFill patternType="solid">
          <bgColor theme="0"/>
        </patternFill>
      </fill>
      <alignment vertical="center" readingOrder="0"/>
    </ndxf>
  </rcc>
  <rcc rId="229" sId="2" xfDxf="1" dxf="1">
    <nc r="AB9">
      <v>14</v>
    </nc>
    <ndxf>
      <font>
        <sz val="10"/>
        <name val="Times New Roman"/>
        <scheme val="none"/>
      </font>
      <fill>
        <patternFill patternType="solid">
          <bgColor theme="0"/>
        </patternFill>
      </fill>
      <alignment vertical="center" readingOrder="0"/>
    </ndxf>
  </rcc>
  <rcc rId="230" sId="2" xfDxf="1" dxf="1">
    <nc r="AC9">
      <v>14</v>
    </nc>
    <ndxf>
      <font>
        <sz val="10"/>
        <name val="Times New Roman"/>
        <scheme val="none"/>
      </font>
      <fill>
        <patternFill patternType="solid">
          <bgColor theme="0"/>
        </patternFill>
      </fill>
      <alignment vertical="center" readingOrder="0"/>
    </ndxf>
  </rcc>
  <rcc rId="231" sId="2" xfDxf="1" dxf="1">
    <nc r="AD9">
      <v>14</v>
    </nc>
    <ndxf>
      <font>
        <sz val="10"/>
        <name val="Times New Roman"/>
        <scheme val="none"/>
      </font>
      <fill>
        <patternFill patternType="solid">
          <bgColor theme="0"/>
        </patternFill>
      </fill>
      <alignment vertical="center" readingOrder="0"/>
    </ndxf>
  </rcc>
  <rcc rId="232" sId="2" xfDxf="1" dxf="1">
    <nc r="AE9">
      <v>14</v>
    </nc>
    <ndxf>
      <font>
        <sz val="10"/>
        <name val="Times New Roman"/>
        <scheme val="none"/>
      </font>
      <fill>
        <patternFill patternType="solid">
          <bgColor theme="0"/>
        </patternFill>
      </fill>
      <alignment vertical="center" readingOrder="0"/>
    </ndxf>
  </rcc>
  <rcc rId="233" sId="2" xfDxf="1" dxf="1">
    <nc r="AF9">
      <v>14</v>
    </nc>
    <ndxf>
      <font>
        <sz val="10"/>
        <name val="Times New Roman"/>
        <scheme val="none"/>
      </font>
      <fill>
        <patternFill patternType="solid">
          <bgColor theme="0"/>
        </patternFill>
      </fill>
      <alignment vertical="center" readingOrder="0"/>
    </ndxf>
  </rcc>
  <rfmt sheetId="2" xfDxf="1" sqref="AG9" start="0" length="0">
    <dxf>
      <font>
        <sz val="10"/>
        <name val="Times New Roman"/>
        <scheme val="none"/>
      </font>
      <fill>
        <patternFill patternType="solid">
          <bgColor theme="0"/>
        </patternFill>
      </fill>
      <alignment vertical="center" readingOrder="0"/>
    </dxf>
  </rfmt>
  <rfmt sheetId="2" xfDxf="1" sqref="AH9" start="0" length="0">
    <dxf>
      <font>
        <sz val="10"/>
        <name val="Times New Roman"/>
        <scheme val="none"/>
      </font>
      <fill>
        <patternFill patternType="solid">
          <bgColor theme="0"/>
        </patternFill>
      </fill>
      <alignment vertical="center" readingOrder="0"/>
    </dxf>
  </rfmt>
  <rfmt sheetId="2" xfDxf="1" sqref="AI9" start="0" length="0">
    <dxf>
      <font>
        <sz val="10"/>
        <name val="Times New Roman"/>
        <scheme val="none"/>
      </font>
      <fill>
        <patternFill patternType="solid">
          <bgColor theme="0"/>
        </patternFill>
      </fill>
      <alignment vertical="center" readingOrder="0"/>
    </dxf>
  </rfmt>
  <rfmt sheetId="2" xfDxf="1" sqref="AJ9" start="0" length="0">
    <dxf>
      <font>
        <sz val="10"/>
        <name val="Times New Roman"/>
        <scheme val="none"/>
      </font>
      <fill>
        <patternFill patternType="solid">
          <bgColor theme="0"/>
        </patternFill>
      </fill>
      <alignment vertical="center" readingOrder="0"/>
    </dxf>
  </rfmt>
  <rfmt sheetId="2" xfDxf="1" sqref="AK9" start="0" length="0">
    <dxf>
      <font>
        <sz val="10"/>
        <name val="Times New Roman"/>
        <scheme val="none"/>
      </font>
      <fill>
        <patternFill patternType="solid">
          <bgColor theme="0"/>
        </patternFill>
      </fill>
      <alignment vertical="center" readingOrder="0"/>
    </dxf>
  </rfmt>
  <rfmt sheetId="2" xfDxf="1" sqref="AL9" start="0" length="0">
    <dxf>
      <font>
        <sz val="10"/>
        <name val="Times New Roman"/>
        <scheme val="none"/>
      </font>
      <fill>
        <patternFill patternType="solid">
          <bgColor theme="0"/>
        </patternFill>
      </fill>
      <alignment vertical="center" readingOrder="0"/>
    </dxf>
  </rfmt>
  <rcc rId="234" sId="2" xfDxf="1" dxf="1">
    <nc r="AM9">
      <v>50735</v>
    </nc>
    <ndxf>
      <font>
        <sz val="10"/>
        <name val="Times New Roman"/>
        <scheme val="none"/>
      </font>
      <fill>
        <patternFill patternType="solid">
          <bgColor theme="0"/>
        </patternFill>
      </fill>
      <alignment vertical="center" readingOrder="0"/>
    </ndxf>
  </rcc>
  <rcc rId="235" sId="2" xfDxf="1" dxf="1">
    <nc r="AN9">
      <v>50735</v>
    </nc>
    <ndxf>
      <font>
        <sz val="10"/>
        <name val="Times New Roman"/>
        <scheme val="none"/>
      </font>
      <fill>
        <patternFill patternType="solid">
          <bgColor theme="0"/>
        </patternFill>
      </fill>
      <alignment vertical="center" readingOrder="0"/>
    </ndxf>
  </rcc>
  <rcc rId="236" sId="2" xfDxf="1" dxf="1">
    <nc r="AO9">
      <v>50735</v>
    </nc>
    <ndxf>
      <font>
        <sz val="10"/>
        <name val="Times New Roman"/>
        <scheme val="none"/>
      </font>
      <fill>
        <patternFill patternType="solid">
          <bgColor theme="0"/>
        </patternFill>
      </fill>
      <alignment vertical="center" readingOrder="0"/>
    </ndxf>
  </rcc>
  <rcc rId="237" sId="2" xfDxf="1" dxf="1">
    <nc r="AP9">
      <v>50735</v>
    </nc>
    <ndxf>
      <font>
        <sz val="10"/>
        <name val="Times New Roman"/>
        <scheme val="none"/>
      </font>
      <fill>
        <patternFill patternType="solid">
          <bgColor theme="0"/>
        </patternFill>
      </fill>
      <alignment vertical="center" readingOrder="0"/>
    </ndxf>
  </rcc>
  <rcc rId="238" sId="2" xfDxf="1" dxf="1">
    <nc r="AQ9">
      <v>50735</v>
    </nc>
    <ndxf>
      <font>
        <sz val="10"/>
        <name val="Times New Roman"/>
        <scheme val="none"/>
      </font>
      <fill>
        <patternFill patternType="solid">
          <bgColor theme="0"/>
        </patternFill>
      </fill>
      <alignment vertical="center" readingOrder="0"/>
    </ndxf>
  </rcc>
  <rcc rId="239" sId="2" xfDxf="1" dxf="1">
    <nc r="AR9">
      <v>50735</v>
    </nc>
    <ndxf>
      <font>
        <sz val="10"/>
        <name val="Times New Roman"/>
        <scheme val="none"/>
      </font>
      <fill>
        <patternFill patternType="solid">
          <bgColor theme="0"/>
        </patternFill>
      </fill>
      <alignment vertical="center" readingOrder="0"/>
    </ndxf>
  </rcc>
  <rfmt sheetId="2" xfDxf="1" sqref="AS9" start="0" length="0">
    <dxf>
      <font>
        <sz val="10"/>
        <name val="Times New Roman"/>
        <scheme val="none"/>
      </font>
      <fill>
        <patternFill patternType="solid">
          <bgColor theme="0"/>
        </patternFill>
      </fill>
      <alignment vertical="center" readingOrder="0"/>
    </dxf>
  </rfmt>
  <rfmt sheetId="2" xfDxf="1" sqref="AT9" start="0" length="0">
    <dxf>
      <font>
        <sz val="10"/>
        <name val="Times New Roman"/>
        <scheme val="none"/>
      </font>
      <fill>
        <patternFill patternType="solid">
          <bgColor theme="0"/>
        </patternFill>
      </fill>
      <alignment vertical="center" readingOrder="0"/>
    </dxf>
  </rfmt>
  <rfmt sheetId="2" xfDxf="1" sqref="AU9" start="0" length="0">
    <dxf>
      <font>
        <sz val="10"/>
        <name val="Times New Roman"/>
        <scheme val="none"/>
      </font>
      <fill>
        <patternFill patternType="solid">
          <bgColor theme="0"/>
        </patternFill>
      </fill>
      <alignment vertical="center" readingOrder="0"/>
    </dxf>
  </rfmt>
  <rfmt sheetId="2" xfDxf="1" sqref="AV9" start="0" length="0">
    <dxf>
      <font>
        <sz val="10"/>
        <name val="Times New Roman"/>
        <scheme val="none"/>
      </font>
      <fill>
        <patternFill patternType="solid">
          <bgColor theme="0"/>
        </patternFill>
      </fill>
      <alignment vertical="center" readingOrder="0"/>
    </dxf>
  </rfmt>
  <rfmt sheetId="2" xfDxf="1" sqref="AW9" start="0" length="0">
    <dxf>
      <font>
        <sz val="10"/>
        <name val="Times New Roman"/>
        <scheme val="none"/>
      </font>
      <fill>
        <patternFill patternType="solid">
          <bgColor theme="0"/>
        </patternFill>
      </fill>
      <alignment vertical="center" readingOrder="0"/>
    </dxf>
  </rfmt>
  <rfmt sheetId="2" xfDxf="1" sqref="AX9" start="0" length="0">
    <dxf>
      <font>
        <sz val="10"/>
        <name val="Times New Roman"/>
        <scheme val="none"/>
      </font>
      <fill>
        <patternFill patternType="solid">
          <bgColor theme="0"/>
        </patternFill>
      </fill>
      <alignment vertical="center" readingOrder="0"/>
    </dxf>
  </rfmt>
</revisions>
</file>

<file path=xl/revisions/revisionLog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40" sId="1">
    <nc r="D65">
      <v>7</v>
    </nc>
  </rcc>
  <rcc rId="241" sId="1">
    <nc r="E65">
      <v>9</v>
    </nc>
  </rcc>
  <rcc rId="242" sId="1">
    <nc r="F65">
      <v>10</v>
    </nc>
  </rcc>
  <rcc rId="243" sId="1">
    <nc r="D68">
      <v>0</v>
    </nc>
  </rcc>
  <rcc rId="244" sId="1">
    <nc r="E68">
      <v>0</v>
    </nc>
  </rcc>
  <rcc rId="245" sId="1">
    <nc r="F68">
      <v>0</v>
    </nc>
  </rcc>
  <rcc rId="246" sId="1">
    <nc r="D67">
      <v>0</v>
    </nc>
  </rcc>
  <rcc rId="247" sId="1">
    <nc r="E67">
      <v>0</v>
    </nc>
  </rcc>
  <rcc rId="248" sId="1">
    <nc r="F67">
      <v>0</v>
    </nc>
  </rcc>
  <rcc rId="249" sId="1">
    <nc r="G67">
      <v>0</v>
    </nc>
  </rcc>
  <rcc rId="250" sId="1">
    <nc r="G68">
      <v>0</v>
    </nc>
  </rcc>
  <rcc rId="251" sId="1">
    <nc r="D22">
      <v>0</v>
    </nc>
  </rcc>
  <rcc rId="252" sId="1">
    <nc r="E22">
      <v>0</v>
    </nc>
  </rcc>
  <rcc rId="253" sId="1">
    <nc r="F22">
      <v>0</v>
    </nc>
  </rcc>
  <rcc rId="254" sId="1">
    <nc r="G22">
      <v>0</v>
    </nc>
  </rcc>
  <rcc rId="255" sId="1">
    <nc r="D23">
      <v>0</v>
    </nc>
  </rcc>
  <rcc rId="256" sId="1">
    <nc r="E23">
      <v>0</v>
    </nc>
  </rcc>
  <rcc rId="257" sId="1">
    <nc r="F23">
      <v>0</v>
    </nc>
  </rcc>
  <rcc rId="258" sId="1">
    <nc r="G23">
      <v>0</v>
    </nc>
  </rcc>
  <rcc rId="259" sId="1">
    <nc r="D25">
      <v>0</v>
    </nc>
  </rcc>
  <rcc rId="260" sId="1">
    <nc r="E25">
      <v>0</v>
    </nc>
  </rcc>
  <rcc rId="261" sId="1">
    <nc r="F25">
      <v>0</v>
    </nc>
  </rcc>
  <rcc rId="262" sId="1">
    <nc r="G25">
      <v>0</v>
    </nc>
  </rcc>
  <rcc rId="263" sId="1">
    <nc r="D26">
      <v>0</v>
    </nc>
  </rcc>
  <rcc rId="264" sId="1">
    <nc r="E26">
      <v>0</v>
    </nc>
  </rcc>
  <rcc rId="265" sId="1">
    <nc r="F26">
      <v>0</v>
    </nc>
  </rcc>
  <rcc rId="266" sId="1">
    <nc r="G26">
      <v>0</v>
    </nc>
  </rcc>
  <rcc rId="267" sId="1">
    <nc r="D27">
      <v>0</v>
    </nc>
  </rcc>
  <rcc rId="268" sId="1">
    <nc r="E27">
      <v>0</v>
    </nc>
  </rcc>
  <rcc rId="269" sId="1">
    <nc r="F27">
      <v>0</v>
    </nc>
  </rcc>
  <rcc rId="270" sId="1">
    <nc r="G27">
      <v>0</v>
    </nc>
  </rcc>
</revisions>
</file>

<file path=xl/revisions/revisionLog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50" sId="1">
    <nc r="D34">
      <v>0</v>
    </nc>
  </rcc>
  <rcc rId="351" sId="1">
    <nc r="D35">
      <v>0</v>
    </nc>
  </rcc>
  <rcc rId="352" sId="1">
    <nc r="D36">
      <v>0</v>
    </nc>
  </rcc>
  <rcc rId="353" sId="1">
    <nc r="E34">
      <v>0</v>
    </nc>
  </rcc>
  <rcc rId="354" sId="1">
    <nc r="E35">
      <v>0</v>
    </nc>
  </rcc>
  <rcc rId="355" sId="1">
    <nc r="E36">
      <v>0</v>
    </nc>
  </rcc>
  <rcc rId="356" sId="1">
    <nc r="F34">
      <v>0</v>
    </nc>
  </rcc>
  <rcc rId="357" sId="1">
    <nc r="F35">
      <v>0</v>
    </nc>
  </rcc>
  <rcc rId="358" sId="1">
    <nc r="F36">
      <v>0</v>
    </nc>
  </rcc>
  <rcc rId="359" sId="1">
    <nc r="G34">
      <v>0</v>
    </nc>
  </rcc>
  <rcc rId="360" sId="1">
    <nc r="G35">
      <v>0</v>
    </nc>
  </rcc>
  <rcc rId="361" sId="1">
    <nc r="G36">
      <v>0</v>
    </nc>
  </rcc>
  <rcc rId="362" sId="1">
    <nc r="D43">
      <v>0</v>
    </nc>
  </rcc>
  <rcc rId="363" sId="1">
    <nc r="E43">
      <v>0</v>
    </nc>
  </rcc>
  <rcc rId="364" sId="1">
    <nc r="F43">
      <v>0</v>
    </nc>
  </rcc>
  <rcc rId="365" sId="1">
    <nc r="G43">
      <v>0</v>
    </nc>
  </rcc>
  <rcc rId="366" sId="1">
    <nc r="D44">
      <v>0</v>
    </nc>
  </rcc>
  <rcc rId="367" sId="1">
    <nc r="E44">
      <v>0</v>
    </nc>
  </rcc>
  <rcc rId="368" sId="1">
    <nc r="F44">
      <v>0</v>
    </nc>
  </rcc>
  <rcc rId="369" sId="1">
    <nc r="G44">
      <v>0</v>
    </nc>
  </rcc>
  <rcc rId="370" sId="1">
    <nc r="D45">
      <v>0</v>
    </nc>
  </rcc>
  <rcc rId="371" sId="1">
    <nc r="E45">
      <v>0</v>
    </nc>
  </rcc>
  <rcc rId="372" sId="1">
    <nc r="F45">
      <v>0</v>
    </nc>
  </rcc>
  <rcc rId="373" sId="1">
    <nc r="G45">
      <v>0</v>
    </nc>
  </rcc>
  <rcc rId="374" sId="1">
    <nc r="D78">
      <v>0</v>
    </nc>
  </rcc>
  <rcc rId="375" sId="1">
    <nc r="E78">
      <v>0</v>
    </nc>
  </rcc>
  <rcc rId="376" sId="1">
    <nc r="F78">
      <v>0</v>
    </nc>
  </rcc>
  <rcc rId="377" sId="1">
    <nc r="G78">
      <v>0</v>
    </nc>
  </rcc>
  <rcc rId="378" sId="1">
    <nc r="D79">
      <v>0</v>
    </nc>
  </rcc>
  <rcc rId="379" sId="1">
    <nc r="E79">
      <v>0</v>
    </nc>
  </rcc>
  <rcc rId="380" sId="1">
    <nc r="F79">
      <v>0</v>
    </nc>
  </rcc>
  <rcc rId="381" sId="1">
    <nc r="G79">
      <v>0</v>
    </nc>
  </rcc>
  <rcc rId="382" sId="1">
    <nc r="D81">
      <v>0</v>
    </nc>
  </rcc>
  <rcc rId="383" sId="1">
    <nc r="E81">
      <v>0</v>
    </nc>
  </rcc>
  <rcc rId="384" sId="1">
    <nc r="F81">
      <v>0</v>
    </nc>
  </rcc>
  <rcc rId="385" sId="1">
    <nc r="G81">
      <v>0</v>
    </nc>
  </rcc>
  <rcc rId="386" sId="1">
    <nc r="D82">
      <v>0</v>
    </nc>
  </rcc>
  <rcc rId="387" sId="1">
    <nc r="E82">
      <v>0</v>
    </nc>
  </rcc>
  <rcc rId="388" sId="1">
    <nc r="F82">
      <v>0</v>
    </nc>
  </rcc>
  <rcc rId="389" sId="1">
    <nc r="G82">
      <v>0</v>
    </nc>
  </rcc>
  <rcc rId="390" sId="1">
    <nc r="D83">
      <v>0</v>
    </nc>
  </rcc>
  <rcc rId="391" sId="1">
    <nc r="E83">
      <v>0</v>
    </nc>
  </rcc>
  <rcc rId="392" sId="1">
    <nc r="F83">
      <v>0</v>
    </nc>
  </rcc>
  <rcc rId="393" sId="1">
    <nc r="G83">
      <v>0</v>
    </nc>
  </rcc>
  <rcc rId="394" sId="1">
    <nc r="D16">
      <v>39</v>
    </nc>
  </rcc>
  <rcc rId="395" sId="1">
    <nc r="E16">
      <v>55</v>
    </nc>
  </rcc>
  <rcc rId="396" sId="1">
    <nc r="F16">
      <v>50</v>
    </nc>
  </rcc>
  <rcc rId="397" sId="1">
    <nc r="G16">
      <v>50</v>
    </nc>
  </rcc>
  <rcc rId="398" sId="1" xfDxf="1" dxf="1">
    <nc r="D18">
      <v>57787</v>
    </nc>
    <ndxf>
      <font>
        <sz val="10"/>
        <color auto="1"/>
        <name val="Times New Roman"/>
        <scheme val="none"/>
      </font>
      <fill>
        <patternFill patternType="solid">
          <bgColor indexed="26"/>
        </patternFill>
      </fill>
      <alignment horizontal="center" vertical="center" wrapText="1" readingOrder="0"/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  <protection locked="0"/>
    </ndxf>
  </rcc>
  <rcc rId="399" sId="1" xfDxf="1" dxf="1">
    <nc r="D19">
      <v>1753</v>
    </nc>
    <ndxf>
      <font>
        <sz val="10"/>
        <color auto="1"/>
        <name val="Times New Roman"/>
        <scheme val="none"/>
      </font>
      <fill>
        <patternFill patternType="solid">
          <bgColor indexed="26"/>
        </patternFill>
      </fill>
      <alignment horizontal="center" vertical="center" wrapText="1" readingOrder="0"/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  <protection locked="0"/>
    </ndxf>
  </rcc>
  <rcc rId="400" sId="1" xfDxf="1" dxf="1">
    <nc r="D20">
      <v>2892</v>
    </nc>
    <ndxf>
      <font>
        <sz val="10"/>
        <color auto="1"/>
        <name val="Times New Roman"/>
        <scheme val="none"/>
      </font>
      <fill>
        <patternFill patternType="solid">
          <bgColor indexed="26"/>
        </patternFill>
      </fill>
      <alignment horizontal="center" vertical="center" wrapText="1" readingOrder="0"/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  <protection locked="0"/>
    </ndxf>
  </rcc>
  <rcc rId="401" sId="1" xfDxf="1" dxf="1">
    <nc r="D15">
      <v>62393</v>
    </nc>
    <ndxf>
      <font>
        <sz val="10"/>
        <color auto="1"/>
        <name val="Times New Roman"/>
        <scheme val="none"/>
      </font>
      <fill>
        <patternFill patternType="solid">
          <bgColor indexed="26"/>
        </patternFill>
      </fill>
      <alignment horizontal="center" vertical="center" wrapText="1" readingOrder="0"/>
      <border outline="0">
        <right style="thin">
          <color indexed="64"/>
        </right>
        <top style="medium">
          <color indexed="64"/>
        </top>
        <bottom style="thin">
          <color indexed="64"/>
        </bottom>
      </border>
      <protection locked="0"/>
    </ndxf>
  </rcc>
  <rfmt sheetId="1" sqref="D15:D16" start="0" length="2147483647">
    <dxf>
      <font>
        <sz val="14"/>
      </font>
    </dxf>
  </rfmt>
  <rfmt sheetId="1" sqref="D18:D20" start="0" length="2147483647">
    <dxf>
      <font>
        <sz val="14"/>
      </font>
    </dxf>
  </rfmt>
  <rcc rId="402" sId="1" xfDxf="1" dxf="1">
    <nc r="E18">
      <v>57817</v>
    </nc>
    <ndxf>
      <font>
        <sz val="10"/>
        <color auto="1"/>
        <name val="Times New Roman"/>
        <scheme val="none"/>
      </font>
      <fill>
        <patternFill patternType="solid">
          <bgColor indexed="26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/>
    </ndxf>
  </rcc>
  <rcc rId="403" sId="1" xfDxf="1" dxf="1">
    <nc r="F18">
      <v>57863</v>
    </nc>
    <ndxf>
      <font>
        <sz val="10"/>
        <color auto="1"/>
        <name val="Times New Roman"/>
        <scheme val="none"/>
      </font>
      <fill>
        <patternFill patternType="solid">
          <bgColor indexed="26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/>
    </ndxf>
  </rcc>
  <rcc rId="404" sId="1" xfDxf="1" dxf="1">
    <nc r="G18">
      <v>57909</v>
    </nc>
    <ndxf>
      <font>
        <sz val="10"/>
        <color auto="1"/>
        <name val="Times New Roman"/>
        <scheme val="none"/>
      </font>
      <fill>
        <patternFill patternType="solid">
          <bgColor indexed="26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/>
    </ndxf>
  </rcc>
  <rcc rId="405" sId="1" xfDxf="1" dxf="1">
    <nc r="E19">
      <v>1777</v>
    </nc>
    <ndxf>
      <font>
        <sz val="10"/>
        <color auto="1"/>
        <name val="Times New Roman"/>
        <scheme val="none"/>
      </font>
      <fill>
        <patternFill patternType="solid">
          <bgColor indexed="26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/>
    </ndxf>
  </rcc>
  <rcc rId="406" sId="1" xfDxf="1" dxf="1">
    <nc r="F19">
      <v>1781</v>
    </nc>
    <ndxf>
      <font>
        <sz val="10"/>
        <color auto="1"/>
        <name val="Times New Roman"/>
        <scheme val="none"/>
      </font>
      <fill>
        <patternFill patternType="solid">
          <bgColor indexed="26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/>
    </ndxf>
  </rcc>
  <rcc rId="407" sId="1" xfDxf="1" dxf="1">
    <nc r="G19">
      <v>1785</v>
    </nc>
    <ndxf>
      <font>
        <sz val="10"/>
        <color auto="1"/>
        <name val="Times New Roman"/>
        <scheme val="none"/>
      </font>
      <fill>
        <patternFill patternType="solid">
          <bgColor indexed="26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/>
    </ndxf>
  </rcc>
  <rcc rId="408" sId="1" xfDxf="1" dxf="1">
    <nc r="E20">
      <v>2856</v>
    </nc>
    <ndxf>
      <font>
        <sz val="10"/>
        <color auto="1"/>
        <name val="Times New Roman"/>
        <scheme val="none"/>
      </font>
      <fill>
        <patternFill patternType="solid">
          <bgColor indexed="26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/>
    </ndxf>
  </rcc>
  <rcc rId="409" sId="1" xfDxf="1" dxf="1">
    <nc r="F20">
      <v>2856</v>
    </nc>
    <ndxf>
      <font>
        <sz val="10"/>
        <color auto="1"/>
        <name val="Times New Roman"/>
        <scheme val="none"/>
      </font>
      <fill>
        <patternFill patternType="solid">
          <bgColor indexed="26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/>
    </ndxf>
  </rcc>
  <rcc rId="410" sId="1" xfDxf="1" dxf="1">
    <nc r="G20">
      <v>2856</v>
    </nc>
    <ndxf>
      <font>
        <sz val="10"/>
        <color auto="1"/>
        <name val="Times New Roman"/>
        <scheme val="none"/>
      </font>
      <fill>
        <patternFill patternType="solid">
          <bgColor indexed="26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/>
    </ndxf>
  </rcc>
  <rcc rId="411" sId="1">
    <nc r="E15">
      <v>62395</v>
    </nc>
  </rcc>
  <rcc rId="412" sId="1">
    <nc r="F15">
      <v>62450</v>
    </nc>
  </rcc>
  <rcc rId="413" sId="1">
    <nc r="G15">
      <v>62500</v>
    </nc>
  </rcc>
  <rfmt sheetId="1" sqref="E18:G20" start="0" length="2147483647">
    <dxf>
      <font>
        <sz val="14"/>
      </font>
    </dxf>
  </rfmt>
  <rcc rId="414" sId="1" xfDxf="1" dxf="1">
    <nc r="H18">
      <v>57955</v>
    </nc>
    <ndxf>
      <font>
        <sz val="10"/>
        <color auto="1"/>
        <name val="Times New Roman"/>
        <scheme val="none"/>
      </font>
      <fill>
        <patternFill patternType="solid">
          <bgColor indexed="26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/>
    </ndxf>
  </rcc>
  <rcc rId="415" sId="1" xfDxf="1" dxf="1">
    <nc r="I18">
      <v>58001</v>
    </nc>
    <ndxf>
      <font>
        <sz val="10"/>
        <color auto="1"/>
        <name val="Times New Roman"/>
        <scheme val="none"/>
      </font>
      <fill>
        <patternFill patternType="solid">
          <bgColor indexed="26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/>
    </ndxf>
  </rcc>
  <rcc rId="416" sId="1" xfDxf="1" dxf="1">
    <nc r="J18">
      <v>58045</v>
    </nc>
    <ndxf>
      <font>
        <sz val="10"/>
        <color auto="1"/>
        <name val="Times New Roman"/>
        <scheme val="none"/>
      </font>
      <fill>
        <patternFill patternType="solid">
          <bgColor indexed="26"/>
        </patternFill>
      </fill>
      <alignment horizontal="center" vertical="center" wrapText="1" readingOrder="0"/>
      <border outline="0">
        <left style="thin">
          <color indexed="64"/>
        </left>
        <top style="thin">
          <color indexed="64"/>
        </top>
        <bottom style="thin">
          <color indexed="64"/>
        </bottom>
      </border>
      <protection locked="0"/>
    </ndxf>
  </rcc>
  <rcc rId="417" sId="1" xfDxf="1" dxf="1">
    <nc r="H19">
      <v>1789</v>
    </nc>
    <ndxf>
      <font>
        <sz val="10"/>
        <color auto="1"/>
        <name val="Times New Roman"/>
        <scheme val="none"/>
      </font>
      <fill>
        <patternFill patternType="solid">
          <bgColor indexed="26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/>
    </ndxf>
  </rcc>
  <rcc rId="418" sId="1" xfDxf="1" dxf="1">
    <nc r="I19">
      <v>1794</v>
    </nc>
    <ndxf>
      <font>
        <sz val="10"/>
        <color auto="1"/>
        <name val="Times New Roman"/>
        <scheme val="none"/>
      </font>
      <fill>
        <patternFill patternType="solid">
          <bgColor indexed="26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/>
    </ndxf>
  </rcc>
  <rcc rId="419" sId="1" xfDxf="1" dxf="1">
    <nc r="J19">
      <v>1800</v>
    </nc>
    <ndxf>
      <font>
        <sz val="10"/>
        <color auto="1"/>
        <name val="Times New Roman"/>
        <scheme val="none"/>
      </font>
      <fill>
        <patternFill patternType="solid">
          <bgColor indexed="26"/>
        </patternFill>
      </fill>
      <alignment horizontal="center" vertical="center" wrapText="1" readingOrder="0"/>
      <border outline="0">
        <left style="thin">
          <color indexed="64"/>
        </left>
        <top style="thin">
          <color indexed="64"/>
        </top>
        <bottom style="thin">
          <color indexed="64"/>
        </bottom>
      </border>
      <protection locked="0"/>
    </ndxf>
  </rcc>
  <rcc rId="420" sId="1" xfDxf="1" dxf="1">
    <nc r="H20">
      <v>2856</v>
    </nc>
    <ndxf>
      <font>
        <sz val="10"/>
        <color auto="1"/>
        <name val="Times New Roman"/>
        <scheme val="none"/>
      </font>
      <fill>
        <patternFill patternType="solid">
          <bgColor indexed="26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/>
    </ndxf>
  </rcc>
  <rcc rId="421" sId="1" xfDxf="1" dxf="1">
    <nc r="I20">
      <v>2855</v>
    </nc>
    <ndxf>
      <font>
        <sz val="10"/>
        <color auto="1"/>
        <name val="Times New Roman"/>
        <scheme val="none"/>
      </font>
      <fill>
        <patternFill patternType="solid">
          <bgColor indexed="26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/>
    </ndxf>
  </rcc>
  <rcc rId="422" sId="1" xfDxf="1" dxf="1">
    <nc r="J20">
      <v>2855</v>
    </nc>
    <ndxf>
      <font>
        <sz val="10"/>
        <color auto="1"/>
        <name val="Times New Roman"/>
        <scheme val="none"/>
      </font>
      <fill>
        <patternFill patternType="solid">
          <bgColor indexed="26"/>
        </patternFill>
      </fill>
      <alignment horizontal="center" vertical="center" wrapText="1" readingOrder="0"/>
      <border outline="0">
        <left style="thin">
          <color indexed="64"/>
        </left>
        <top style="thin">
          <color indexed="64"/>
        </top>
        <bottom style="thin">
          <color indexed="64"/>
        </bottom>
      </border>
      <protection locked="0"/>
    </ndxf>
  </rcc>
  <rcc rId="423" sId="1">
    <nc r="H16">
      <v>50</v>
    </nc>
  </rcc>
  <rcc rId="424" sId="1">
    <nc r="I16">
      <v>50</v>
    </nc>
  </rcc>
  <rcc rId="425" sId="1">
    <nc r="J16">
      <v>50</v>
    </nc>
  </rcc>
  <rcc rId="426" sId="1">
    <nc r="H23">
      <v>10</v>
    </nc>
  </rcc>
  <rcc rId="427" sId="1">
    <nc r="I23">
      <v>10</v>
    </nc>
  </rcc>
  <rcc rId="428" sId="1">
    <nc r="J23">
      <v>10</v>
    </nc>
  </rcc>
  <rcc rId="429" sId="1">
    <nc r="H15">
      <v>62550</v>
    </nc>
  </rcc>
  <rcc rId="430" sId="1">
    <nc r="I15">
      <v>62600</v>
    </nc>
  </rcc>
  <rcc rId="431" sId="1">
    <nc r="J15">
      <v>62650</v>
    </nc>
  </rcc>
  <rfmt sheetId="1" sqref="H18:J20" start="0" length="2147483647">
    <dxf>
      <font>
        <sz val="14"/>
      </font>
    </dxf>
  </rfmt>
  <rcc rId="432" sId="1">
    <nc r="H22">
      <v>37830</v>
    </nc>
  </rcc>
  <rcc rId="433" sId="1">
    <nc r="H26">
      <v>2005</v>
    </nc>
  </rcc>
  <rcc rId="434" sId="1">
    <nc r="H27">
      <v>21</v>
    </nc>
  </rcc>
  <rcc rId="435" sId="1">
    <nc r="H25">
      <v>35814</v>
    </nc>
  </rcc>
  <rcc rId="436" sId="1">
    <nc r="I22">
      <v>37840</v>
    </nc>
  </rcc>
  <rcc rId="437" sId="1">
    <nc r="J22">
      <v>37850</v>
    </nc>
  </rcc>
  <rcc rId="438" sId="1">
    <nc r="I27">
      <v>22</v>
    </nc>
  </rcc>
  <rcc rId="439" sId="1">
    <nc r="J27">
      <v>23</v>
    </nc>
  </rcc>
  <rcc rId="440" sId="1">
    <nc r="I26">
      <v>2007</v>
    </nc>
  </rcc>
  <rcc rId="441" sId="1">
    <nc r="J26">
      <v>2009</v>
    </nc>
  </rcc>
  <rcc rId="442" sId="1">
    <nc r="I25">
      <v>35821</v>
    </nc>
  </rcc>
  <rcc rId="443" sId="1">
    <nc r="J25">
      <v>35828</v>
    </nc>
  </rcc>
  <rcc rId="444" sId="1" xfDxf="1" dxf="1">
    <nc r="D30">
      <v>2629356</v>
    </nc>
    <ndxf>
      <font>
        <sz val="10"/>
        <color auto="1"/>
        <name val="Times New Roman"/>
        <scheme val="none"/>
      </font>
      <fill>
        <patternFill patternType="solid">
          <bgColor indexed="26"/>
        </patternFill>
      </fill>
      <alignment horizontal="center" vertical="center" wrapText="1" readingOrder="0"/>
      <border outline="0">
        <right style="thin">
          <color indexed="64"/>
        </right>
        <top style="medium">
          <color indexed="64"/>
        </top>
        <bottom style="thin">
          <color indexed="64"/>
        </bottom>
      </border>
      <protection locked="0"/>
    </ndxf>
  </rcc>
  <rcc rId="445" sId="1" xfDxf="1" dxf="1">
    <nc r="D31">
      <v>1400</v>
    </nc>
    <ndxf>
      <font>
        <sz val="10"/>
        <color auto="1"/>
        <name val="Times New Roman"/>
        <scheme val="none"/>
      </font>
      <fill>
        <patternFill patternType="solid">
          <bgColor indexed="26"/>
        </patternFill>
      </fill>
      <alignment horizontal="center" vertical="center" wrapText="1" readingOrder="0"/>
      <border outline="0">
        <right style="thin">
          <color indexed="64"/>
        </right>
        <bottom style="thin">
          <color indexed="64"/>
        </bottom>
      </border>
      <protection locked="0"/>
    </ndxf>
  </rcc>
  <rcc rId="446" sId="1">
    <nc r="H34">
      <v>1172006</v>
    </nc>
  </rcc>
  <rcc rId="447" sId="1">
    <nc r="I34">
      <v>1171006</v>
    </nc>
  </rcc>
  <rcc rId="448" sId="1">
    <nc r="J34">
      <v>1170006</v>
    </nc>
  </rcc>
  <rcc rId="449" sId="3" xfDxf="1" dxf="1">
    <oc r="D9">
      <v>1110</v>
    </oc>
    <nc r="D9">
      <v>398</v>
    </nc>
    <ndxf>
      <font>
        <sz val="10"/>
        <color auto="1"/>
        <name val="Times New Roman"/>
        <scheme val="none"/>
      </font>
      <fill>
        <patternFill patternType="solid">
          <bgColor indexed="26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medium">
          <color indexed="64"/>
        </top>
        <bottom style="thin">
          <color indexed="64"/>
        </bottom>
      </border>
      <protection locked="0"/>
    </ndxf>
  </rcc>
  <rcc rId="450" sId="3" xfDxf="1" dxf="1">
    <oc r="E9">
      <v>345</v>
    </oc>
    <nc r="E9">
      <v>55.28</v>
    </nc>
    <ndxf>
      <font>
        <sz val="10"/>
        <color auto="1"/>
        <name val="Times New Roman"/>
        <scheme val="none"/>
      </font>
      <fill>
        <patternFill patternType="solid">
          <bgColor indexed="26"/>
        </patternFill>
      </fill>
      <alignment horizontal="center" vertical="center" wrapText="1" readingOrder="0"/>
      <border outline="0">
        <left style="thin">
          <color indexed="64"/>
        </left>
        <top style="medium">
          <color indexed="64"/>
        </top>
        <bottom style="thin">
          <color indexed="64"/>
        </bottom>
      </border>
      <protection locked="0"/>
    </ndxf>
  </rcc>
  <rcc rId="451" sId="3">
    <oc r="D10">
      <v>940</v>
    </oc>
    <nc r="D10"/>
  </rcc>
  <rcc rId="452" sId="3">
    <oc r="E10">
      <v>260</v>
    </oc>
    <nc r="E10"/>
  </rcc>
  <rcc rId="453" sId="3">
    <oc r="D11">
      <v>252</v>
    </oc>
    <nc r="D11"/>
  </rcc>
  <rcc rId="454" sId="3">
    <oc r="E11">
      <v>355</v>
    </oc>
    <nc r="E11"/>
  </rcc>
  <rcc rId="455" sId="3">
    <oc r="D13">
      <v>96</v>
    </oc>
    <nc r="D13"/>
  </rcc>
  <rcc rId="456" sId="3">
    <oc r="E13">
      <v>490</v>
    </oc>
    <nc r="E13"/>
  </rcc>
  <rcc rId="457" sId="3">
    <oc r="F15">
      <v>10</v>
    </oc>
    <nc r="F15"/>
  </rcc>
  <rcc rId="458" sId="3">
    <oc r="G15">
      <v>525</v>
    </oc>
    <nc r="G15"/>
  </rcc>
  <rcc rId="459" sId="3">
    <oc r="F9">
      <v>420</v>
    </oc>
    <nc r="F9"/>
  </rcc>
  <rcc rId="460" sId="3">
    <oc r="G9">
      <v>345</v>
    </oc>
    <nc r="G9"/>
  </rcc>
  <rcc rId="461" sId="3" xfDxf="1" dxf="1">
    <oc r="E19">
      <v>2828</v>
    </oc>
    <nc r="E19">
      <v>398</v>
    </nc>
    <ndxf>
      <font>
        <sz val="10"/>
        <color auto="1"/>
        <name val="Times New Roman"/>
        <scheme val="none"/>
      </font>
      <fill>
        <patternFill patternType="solid">
          <bgColor indexed="26"/>
        </patternFill>
      </fill>
      <alignment horizontal="center" vertical="center" wrapText="1" readingOrder="0"/>
      <border outline="0">
        <left style="thin">
          <color indexed="64"/>
        </left>
        <right style="medium">
          <color indexed="64"/>
        </right>
        <top style="medium">
          <color indexed="64"/>
        </top>
        <bottom style="thin">
          <color indexed="64"/>
        </bottom>
      </border>
      <protection locked="0"/>
    </ndxf>
  </rcc>
  <rcc rId="462" sId="3" xfDxf="1" dxf="1">
    <oc r="E20">
      <v>914000</v>
    </oc>
    <nc r="E20">
      <v>22000</v>
    </nc>
    <ndxf>
      <font>
        <sz val="10"/>
        <color auto="1"/>
        <name val="Times New Roman"/>
        <scheme val="none"/>
      </font>
      <fill>
        <patternFill patternType="solid">
          <bgColor indexed="26"/>
        </patternFill>
      </fill>
      <alignment horizontal="center" vertical="center" wrapText="1" readingOrder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  <protection locked="0"/>
    </ndxf>
  </rcc>
  <rcc rId="463" sId="3" xfDxf="1" dxf="1">
    <nc r="D45">
      <v>4393</v>
    </nc>
    <ndxf>
      <font>
        <sz val="10"/>
        <color auto="1"/>
        <name val="Times New Roman"/>
        <scheme val="none"/>
      </font>
      <fill>
        <patternFill patternType="solid">
          <bgColor indexed="26"/>
        </patternFill>
      </fill>
      <alignment horizontal="center" vertical="center" wrapText="1" readingOrder="0"/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/>
    </ndxf>
  </rcc>
  <rcc rId="464" sId="3" xfDxf="1" dxf="1">
    <nc r="E45" t="inlineStr">
      <is>
        <t>52.13</t>
      </is>
    </nc>
    <ndxf>
      <font>
        <sz val="10"/>
        <color auto="1"/>
        <name val="Times New Roman"/>
        <scheme val="none"/>
      </font>
      <fill>
        <patternFill patternType="solid">
          <bgColor indexed="26"/>
        </patternFill>
      </fill>
      <alignment horizontal="center" vertical="center" wrapText="1" readingOrder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  <protection locked="0"/>
    </ndxf>
  </rcc>
  <rfmt sheetId="3" xfDxf="1" sqref="D46" start="0" length="0">
    <dxf>
      <font>
        <sz val="10"/>
        <color auto="1"/>
        <name val="Times New Roman"/>
        <scheme val="none"/>
      </font>
      <fill>
        <patternFill patternType="solid">
          <bgColor indexed="26"/>
        </patternFill>
      </fill>
      <alignment horizontal="center" vertical="center" wrapText="1" readingOrder="0"/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/>
    </dxf>
  </rfmt>
  <rfmt sheetId="3" xfDxf="1" sqref="E46" start="0" length="0">
    <dxf>
      <font>
        <sz val="10"/>
        <color auto="1"/>
        <name val="Times New Roman"/>
        <scheme val="none"/>
      </font>
      <fill>
        <patternFill patternType="solid">
          <bgColor indexed="26"/>
        </patternFill>
      </fill>
      <alignment horizontal="center" vertical="center" wrapText="1" readingOrder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  <protection locked="0"/>
    </dxf>
  </rfmt>
  <rcc rId="465" sId="3" xfDxf="1" dxf="1">
    <nc r="D47">
      <v>702</v>
    </nc>
    <ndxf>
      <font>
        <sz val="10"/>
        <color auto="1"/>
        <name val="Times New Roman"/>
        <scheme val="none"/>
      </font>
      <fill>
        <patternFill patternType="solid">
          <bgColor indexed="26"/>
        </patternFill>
      </fill>
      <alignment horizontal="center" vertical="center" wrapText="1" readingOrder="0"/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/>
    </ndxf>
  </rcc>
  <rcc rId="466" sId="3" xfDxf="1" dxf="1">
    <nc r="E47" t="inlineStr">
      <is>
        <t>114.42</t>
      </is>
    </nc>
    <ndxf>
      <font>
        <sz val="10"/>
        <color auto="1"/>
        <name val="Times New Roman"/>
        <scheme val="none"/>
      </font>
      <fill>
        <patternFill patternType="solid">
          <bgColor indexed="26"/>
        </patternFill>
      </fill>
      <alignment horizontal="center" vertical="center" wrapText="1" readingOrder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  <protection locked="0"/>
    </ndxf>
  </rcc>
  <rcc rId="467" sId="3" xfDxf="1" dxf="1">
    <nc r="E55">
      <v>5095</v>
    </nc>
    <ndxf>
      <font>
        <sz val="10"/>
        <color auto="1"/>
        <name val="Times New Roman"/>
        <scheme val="none"/>
      </font>
      <fill>
        <patternFill patternType="solid">
          <bgColor indexed="26"/>
        </patternFill>
      </fill>
      <alignment horizontal="center" vertical="center" wrapText="1" readingOrder="0"/>
      <border outline="0">
        <left style="thin">
          <color indexed="64"/>
        </left>
        <right style="medium">
          <color indexed="64"/>
        </right>
        <top style="medium">
          <color indexed="64"/>
        </top>
        <bottom style="thin">
          <color indexed="64"/>
        </bottom>
      </border>
      <protection locked="0"/>
    </ndxf>
  </rcc>
  <rcc rId="468" sId="3" xfDxf="1" dxf="1">
    <nc r="E56">
      <v>309000</v>
    </nc>
    <ndxf>
      <font>
        <sz val="10"/>
        <color auto="1"/>
        <name val="Times New Roman"/>
        <scheme val="none"/>
      </font>
      <fill>
        <patternFill patternType="solid">
          <bgColor indexed="26"/>
        </patternFill>
      </fill>
      <alignment horizontal="center" vertical="center" wrapText="1" readingOrder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  <protection locked="0"/>
    </ndxf>
  </rcc>
  <rcc rId="469" sId="3" xfDxf="1" dxf="1">
    <nc r="D63" t="inlineStr">
      <is>
        <t>2/54м</t>
      </is>
    </nc>
    <ndxf>
      <font>
        <sz val="10"/>
        <color auto="1"/>
        <name val="Times New Roman"/>
        <scheme val="none"/>
      </font>
      <fill>
        <patternFill patternType="solid">
          <bgColor indexed="26"/>
        </patternFill>
      </fill>
      <alignment horizontal="center" vertical="center" wrapText="1" readingOrder="0"/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  <protection locked="0"/>
    </ndxf>
  </rcc>
  <rcc rId="470" sId="3" xfDxf="1" dxf="1">
    <nc r="E63">
      <v>2490</v>
    </nc>
    <ndxf>
      <font>
        <sz val="10"/>
        <color auto="1"/>
        <name val="Times New Roman"/>
        <scheme val="none"/>
      </font>
      <fill>
        <patternFill patternType="solid">
          <bgColor indexed="26"/>
        </patternFill>
      </fill>
      <alignment horizontal="center" vertical="center" wrapText="1" readingOrder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  <protection locked="0"/>
    </ndxf>
  </rcc>
  <rfmt sheetId="3" xfDxf="1" sqref="D64" start="0" length="0">
    <dxf>
      <font>
        <sz val="10"/>
        <color auto="1"/>
        <name val="Times New Roman"/>
        <scheme val="none"/>
      </font>
      <fill>
        <patternFill patternType="solid">
          <bgColor indexed="26"/>
        </patternFill>
      </fill>
      <alignment horizontal="center" vertical="center" wrapText="1" readingOrder="0"/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  <protection locked="0"/>
    </dxf>
  </rfmt>
  <rfmt sheetId="3" xfDxf="1" sqref="E64" start="0" length="0">
    <dxf>
      <font>
        <sz val="10"/>
        <color auto="1"/>
        <name val="Times New Roman"/>
        <scheme val="none"/>
      </font>
      <fill>
        <patternFill patternType="solid">
          <bgColor indexed="26"/>
        </patternFill>
      </fill>
      <alignment horizontal="center" vertical="center" wrapText="1" readingOrder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  <protection locked="0"/>
    </dxf>
  </rfmt>
  <rcc rId="471" sId="3" xfDxf="1" dxf="1">
    <nc r="D65" t="inlineStr">
      <is>
        <t>1/11м</t>
      </is>
    </nc>
    <ndxf>
      <font>
        <sz val="10"/>
        <color auto="1"/>
        <name val="Times New Roman"/>
        <scheme val="none"/>
      </font>
      <fill>
        <patternFill patternType="solid">
          <bgColor indexed="26"/>
        </patternFill>
      </fill>
      <alignment horizontal="center" vertical="center" wrapText="1" readingOrder="0"/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  <protection locked="0"/>
    </ndxf>
  </rcc>
  <rcc rId="472" sId="3" xfDxf="1" dxf="1">
    <nc r="E65">
      <v>1538</v>
    </nc>
    <ndxf>
      <font>
        <sz val="10"/>
        <color auto="1"/>
        <name val="Times New Roman"/>
        <scheme val="none"/>
      </font>
      <fill>
        <patternFill patternType="solid">
          <bgColor indexed="26"/>
        </patternFill>
      </fill>
      <alignment horizontal="center" vertical="center" wrapText="1" readingOrder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  <protection locked="0"/>
    </ndxf>
  </rcc>
  <rfmt sheetId="3" xfDxf="1" sqref="D66" start="0" length="0">
    <dxf>
      <font>
        <sz val="10"/>
        <color auto="1"/>
        <name val="Times New Roman"/>
        <scheme val="none"/>
      </font>
      <fill>
        <patternFill patternType="solid">
          <bgColor indexed="26"/>
        </patternFill>
      </fill>
      <alignment horizontal="center" vertical="center" wrapText="1" readingOrder="0"/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  <protection locked="0"/>
    </dxf>
  </rfmt>
  <rfmt sheetId="3" xfDxf="1" sqref="E66" start="0" length="0">
    <dxf>
      <font>
        <sz val="10"/>
        <color auto="1"/>
        <name val="Times New Roman"/>
        <scheme val="none"/>
      </font>
      <fill>
        <patternFill patternType="solid">
          <bgColor indexed="26"/>
        </patternFill>
      </fill>
      <alignment horizontal="center" vertical="center" wrapText="1" readingOrder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  <protection locked="0"/>
    </dxf>
  </rfmt>
  <rcc rId="473" sId="3" xfDxf="1" dxf="1">
    <nc r="D67" t="inlineStr">
      <is>
        <t>1/30м</t>
      </is>
    </nc>
    <ndxf>
      <font>
        <sz val="10"/>
        <color auto="1"/>
        <name val="Times New Roman"/>
        <scheme val="none"/>
      </font>
      <fill>
        <patternFill patternType="solid">
          <bgColor indexed="26"/>
        </patternFill>
      </fill>
      <alignment horizontal="center" vertical="center" wrapText="1" readingOrder="0"/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  <protection locked="0"/>
    </ndxf>
  </rcc>
  <rcc rId="474" sId="3" xfDxf="1" dxf="1">
    <nc r="E67">
      <v>4165</v>
    </nc>
    <ndxf>
      <font>
        <sz val="10"/>
        <color auto="1"/>
        <name val="Times New Roman"/>
        <scheme val="none"/>
      </font>
      <fill>
        <patternFill patternType="solid">
          <bgColor indexed="26"/>
        </patternFill>
      </fill>
      <alignment horizontal="center" vertical="center" wrapText="1" readingOrder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  <protection locked="0"/>
    </ndxf>
  </rcc>
  <rcc rId="475" sId="3" xfDxf="1" dxf="1">
    <nc r="E73">
      <v>95</v>
    </nc>
    <ndxf>
      <font>
        <sz val="10"/>
        <color auto="1"/>
        <name val="Times New Roman"/>
        <scheme val="none"/>
      </font>
      <fill>
        <patternFill patternType="solid">
          <bgColor indexed="26"/>
        </patternFill>
      </fill>
      <alignment horizontal="center" vertical="center" wrapText="1" readingOrder="0"/>
      <border outline="0">
        <left style="thin">
          <color indexed="64"/>
        </left>
        <right style="medium">
          <color indexed="64"/>
        </right>
        <top style="medium">
          <color indexed="64"/>
        </top>
        <bottom style="thin">
          <color indexed="64"/>
        </bottom>
      </border>
      <protection locked="0"/>
    </ndxf>
  </rcc>
  <rcc rId="476" sId="3" xfDxf="1" dxf="1">
    <nc r="E74">
      <v>10684</v>
    </nc>
    <ndxf>
      <font>
        <sz val="10"/>
        <color auto="1"/>
        <name val="Times New Roman"/>
        <scheme val="none"/>
      </font>
      <fill>
        <patternFill patternType="solid">
          <bgColor indexed="26"/>
        </patternFill>
      </fill>
      <alignment horizontal="center" vertical="center" wrapText="1" readingOrder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  <protection locked="0"/>
    </ndxf>
  </rcc>
  <rcc rId="477" sId="1">
    <nc r="D52">
      <v>0</v>
    </nc>
  </rcc>
  <rcc rId="478" sId="1">
    <nc r="E52">
      <v>0</v>
    </nc>
  </rcc>
  <rcc rId="479" sId="1">
    <nc r="F52">
      <v>0</v>
    </nc>
  </rcc>
  <rcc rId="480" sId="1">
    <nc r="G52">
      <v>0</v>
    </nc>
  </rcc>
  <rcc rId="481" sId="1">
    <nc r="D53">
      <v>0</v>
    </nc>
  </rcc>
  <rcc rId="482" sId="1">
    <nc r="E53">
      <v>0</v>
    </nc>
  </rcc>
  <rcc rId="483" sId="1">
    <nc r="F53">
      <v>0</v>
    </nc>
  </rcc>
  <rcc rId="484" sId="1">
    <nc r="G53">
      <v>0</v>
    </nc>
  </rcc>
  <rcc rId="485" sId="1">
    <nc r="D54">
      <v>0</v>
    </nc>
  </rcc>
  <rcc rId="486" sId="1">
    <nc r="E54">
      <v>0</v>
    </nc>
  </rcc>
  <rcc rId="487" sId="1">
    <nc r="F54">
      <v>0</v>
    </nc>
  </rcc>
  <rcc rId="488" sId="1">
    <nc r="G54">
      <v>0</v>
    </nc>
  </rcc>
  <rcc rId="489" sId="1">
    <nc r="D72">
      <v>7</v>
    </nc>
  </rcc>
  <rcc rId="490" sId="1">
    <nc r="D64">
      <v>66797</v>
    </nc>
  </rcc>
  <rcc rId="491" sId="1">
    <nc r="E64">
      <v>65812</v>
    </nc>
  </rcc>
  <rcc rId="492" sId="1">
    <nc r="F64">
      <v>64828</v>
    </nc>
  </rcc>
  <rcc rId="493" sId="1">
    <nc r="G65">
      <v>10</v>
    </nc>
  </rcc>
  <rcc rId="494" sId="1">
    <nc r="G64">
      <v>63845</v>
    </nc>
  </rcc>
  <rcc rId="495" sId="1">
    <nc r="E72">
      <v>9</v>
    </nc>
  </rcc>
  <rcc rId="496" sId="1">
    <nc r="F72">
      <v>10</v>
    </nc>
  </rcc>
  <rcc rId="497" sId="1">
    <nc r="G72">
      <v>10</v>
    </nc>
  </rcc>
  <rcc rId="498" sId="1" xfDxf="1" dxf="1">
    <nc r="D71">
      <v>42443</v>
    </nc>
    <ndxf>
      <font>
        <sz val="10"/>
        <color auto="1"/>
        <name val="Times New Roman"/>
        <scheme val="none"/>
      </font>
      <fill>
        <patternFill patternType="solid">
          <bgColor indexed="26"/>
        </patternFill>
      </fill>
      <alignment horizontal="center" vertical="center" wrapText="1" readingOrder="0"/>
      <border outline="0">
        <right style="thin">
          <color indexed="64"/>
        </right>
        <bottom style="thin">
          <color indexed="64"/>
        </bottom>
      </border>
      <protection locked="0"/>
    </ndxf>
  </rcc>
  <rcc rId="499" sId="1" xfDxf="1" dxf="1">
    <nc r="E71">
      <v>42391</v>
    </nc>
    <ndxf>
      <font>
        <sz val="10"/>
        <color auto="1"/>
        <name val="Times New Roman"/>
        <scheme val="none"/>
      </font>
      <fill>
        <patternFill patternType="solid">
          <bgColor indexed="26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  <protection locked="0"/>
    </ndxf>
  </rcc>
  <rcc rId="500" sId="1" xfDxf="1" dxf="1">
    <nc r="F71">
      <v>42400</v>
    </nc>
    <ndxf>
      <font>
        <sz val="10"/>
        <color auto="1"/>
        <name val="Times New Roman"/>
        <scheme val="none"/>
      </font>
      <fill>
        <patternFill patternType="solid">
          <bgColor indexed="26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  <protection locked="0"/>
    </ndxf>
  </rcc>
  <rcc rId="501" sId="1" xfDxf="1" dxf="1">
    <nc r="G71">
      <v>42410</v>
    </nc>
    <ndxf>
      <font>
        <sz val="10"/>
        <color auto="1"/>
        <name val="Times New Roman"/>
        <scheme val="none"/>
      </font>
      <fill>
        <patternFill patternType="solid">
          <bgColor indexed="26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  <protection locked="0"/>
    </ndxf>
  </rcc>
  <rfmt sheetId="1" sqref="D71:G71" start="0" length="2147483647">
    <dxf>
      <font>
        <sz val="14"/>
      </font>
    </dxf>
  </rfmt>
  <rcc rId="502" sId="1" xfDxf="1" dxf="1">
    <nc r="D74">
      <v>39206</v>
    </nc>
    <ndxf>
      <font>
        <sz val="10"/>
        <color auto="1"/>
        <name val="Times New Roman"/>
        <scheme val="none"/>
      </font>
      <fill>
        <patternFill patternType="solid">
          <bgColor indexed="26"/>
        </patternFill>
      </fill>
      <alignment horizontal="center" vertical="center" wrapText="1" readingOrder="0"/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  <protection locked="0"/>
    </ndxf>
  </rcc>
  <rcc rId="503" sId="1" xfDxf="1" dxf="1">
    <nc r="E74">
      <v>39157</v>
    </nc>
    <ndxf>
      <font>
        <sz val="10"/>
        <color auto="1"/>
        <name val="Times New Roman"/>
        <scheme val="none"/>
      </font>
      <fill>
        <patternFill patternType="solid">
          <bgColor indexed="26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/>
    </ndxf>
  </rcc>
  <rcc rId="504" sId="1" xfDxf="1" dxf="1">
    <nc r="F74">
      <v>39166</v>
    </nc>
    <ndxf>
      <font>
        <sz val="10"/>
        <color auto="1"/>
        <name val="Times New Roman"/>
        <scheme val="none"/>
      </font>
      <fill>
        <patternFill patternType="solid">
          <bgColor indexed="26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/>
    </ndxf>
  </rcc>
  <rcc rId="505" sId="1" xfDxf="1" dxf="1">
    <nc r="G74">
      <v>39175</v>
    </nc>
    <ndxf>
      <font>
        <sz val="10"/>
        <color auto="1"/>
        <name val="Times New Roman"/>
        <scheme val="none"/>
      </font>
      <fill>
        <patternFill patternType="solid">
          <bgColor indexed="26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/>
    </ndxf>
  </rcc>
  <rcc rId="506" sId="1" xfDxf="1" dxf="1">
    <nc r="D75">
      <v>1709</v>
    </nc>
    <ndxf>
      <font>
        <sz val="10"/>
        <color auto="1"/>
        <name val="Times New Roman"/>
        <scheme val="none"/>
      </font>
      <fill>
        <patternFill patternType="solid">
          <bgColor indexed="26"/>
        </patternFill>
      </fill>
      <alignment horizontal="center" vertical="center" wrapText="1" readingOrder="0"/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  <protection locked="0"/>
    </ndxf>
  </rcc>
  <rcc rId="507" sId="1" xfDxf="1" dxf="1">
    <nc r="E75">
      <v>1729</v>
    </nc>
    <ndxf>
      <font>
        <sz val="10"/>
        <color auto="1"/>
        <name val="Times New Roman"/>
        <scheme val="none"/>
      </font>
      <fill>
        <patternFill patternType="solid">
          <bgColor indexed="26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/>
    </ndxf>
  </rcc>
  <rcc rId="508" sId="1" xfDxf="1" dxf="1">
    <nc r="F75">
      <v>1730</v>
    </nc>
    <ndxf>
      <font>
        <sz val="10"/>
        <color auto="1"/>
        <name val="Times New Roman"/>
        <scheme val="none"/>
      </font>
      <fill>
        <patternFill patternType="solid">
          <bgColor indexed="26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/>
    </ndxf>
  </rcc>
  <rcc rId="509" sId="1" xfDxf="1" dxf="1">
    <nc r="G75">
      <v>1731</v>
    </nc>
    <ndxf>
      <font>
        <sz val="10"/>
        <color auto="1"/>
        <name val="Times New Roman"/>
        <scheme val="none"/>
      </font>
      <fill>
        <patternFill patternType="solid">
          <bgColor indexed="26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/>
    </ndxf>
  </rcc>
  <rcc rId="510" sId="1" xfDxf="1" dxf="1">
    <nc r="D76">
      <v>1535</v>
    </nc>
    <ndxf>
      <font>
        <sz val="10"/>
        <color auto="1"/>
        <name val="Times New Roman"/>
        <scheme val="none"/>
      </font>
      <fill>
        <patternFill patternType="solid">
          <bgColor indexed="26"/>
        </patternFill>
      </fill>
      <alignment horizontal="center" vertical="center" wrapText="1" readingOrder="0"/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  <protection locked="0"/>
    </ndxf>
  </rcc>
  <rcc rId="511" sId="1" xfDxf="1" dxf="1">
    <nc r="E76">
      <v>1514</v>
    </nc>
    <ndxf>
      <font>
        <sz val="10"/>
        <color auto="1"/>
        <name val="Times New Roman"/>
        <scheme val="none"/>
      </font>
      <fill>
        <patternFill patternType="solid">
          <bgColor indexed="26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/>
    </ndxf>
  </rcc>
  <rcc rId="512" sId="1" xfDxf="1" dxf="1">
    <nc r="F76">
      <v>1514</v>
    </nc>
    <ndxf>
      <font>
        <sz val="10"/>
        <color auto="1"/>
        <name val="Times New Roman"/>
        <scheme val="none"/>
      </font>
      <fill>
        <patternFill patternType="solid">
          <bgColor indexed="26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/>
    </ndxf>
  </rcc>
  <rcc rId="513" sId="1" xfDxf="1" dxf="1">
    <nc r="G76">
      <v>1514</v>
    </nc>
    <ndxf>
      <font>
        <sz val="10"/>
        <color auto="1"/>
        <name val="Times New Roman"/>
        <scheme val="none"/>
      </font>
      <fill>
        <patternFill patternType="solid">
          <bgColor indexed="26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/>
    </ndxf>
  </rcc>
  <rfmt sheetId="1" sqref="D74:G76" start="0" length="2147483647">
    <dxf>
      <font>
        <sz val="14"/>
      </font>
    </dxf>
  </rfmt>
  <rcc rId="514" sId="1">
    <nc r="H72">
      <v>10</v>
    </nc>
  </rcc>
  <rcc rId="515" sId="1">
    <nc r="I72">
      <v>10</v>
    </nc>
  </rcc>
  <rcc rId="516" sId="1">
    <nc r="J72">
      <v>10</v>
    </nc>
  </rcc>
  <rcc rId="517" sId="1">
    <nc r="H79">
      <v>415</v>
    </nc>
  </rcc>
  <rcc rId="518" sId="1">
    <nc r="I79">
      <v>5</v>
    </nc>
  </rcc>
  <rcc rId="519" sId="1">
    <nc r="J79">
      <v>5</v>
    </nc>
  </rcc>
</revisions>
</file>

<file path=xl/revisions/revisionLog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20" sId="1">
    <nc r="D39">
      <v>106000</v>
    </nc>
  </rcc>
  <rcc rId="521" sId="1">
    <nc r="E39">
      <v>96753</v>
    </nc>
  </rcc>
  <rcc rId="522" sId="1">
    <nc r="D40">
      <v>510</v>
    </nc>
  </rcc>
  <rcc rId="523" sId="1">
    <nc r="E40">
      <v>1400</v>
    </nc>
  </rcc>
  <rcc rId="524" sId="1">
    <nc r="D48">
      <v>837616</v>
    </nc>
  </rcc>
  <rcc rId="525" sId="1">
    <nc r="E48">
      <v>834620</v>
    </nc>
  </rcc>
  <rcc rId="526" sId="1">
    <nc r="E30">
      <v>2615827</v>
    </nc>
  </rcc>
  <rcc rId="527" sId="1">
    <nc r="E31">
      <v>1400</v>
    </nc>
  </rcc>
  <rfmt sheetId="1" sqref="D30:D31" start="0" length="2147483647">
    <dxf>
      <font>
        <sz val="14"/>
      </font>
    </dxf>
  </rfmt>
  <rcc rId="528" sId="1">
    <nc r="F31">
      <v>2000</v>
    </nc>
  </rcc>
  <rcc rId="529" sId="1">
    <nc r="F30">
      <v>2656567</v>
    </nc>
  </rcc>
  <rcc rId="530" sId="1">
    <nc r="F40">
      <v>240</v>
    </nc>
  </rcc>
  <rcc rId="531" sId="1">
    <nc r="F39">
      <v>96772</v>
    </nc>
  </rcc>
  <rcc rId="532" sId="1">
    <nc r="F48">
      <v>876698</v>
    </nc>
  </rcc>
  <rcc rId="533" sId="1">
    <nc r="G31">
      <v>2100</v>
    </nc>
  </rcc>
  <rcc rId="534" sId="1">
    <nc r="G32">
      <v>82873</v>
    </nc>
  </rcc>
  <rcc rId="535" sId="1">
    <nc r="G30">
      <v>2541027</v>
    </nc>
  </rcc>
  <rcc rId="536" sId="1">
    <nc r="G40">
      <v>250</v>
    </nc>
  </rcc>
  <rcc rId="537" sId="1">
    <nc r="G39">
      <v>95750</v>
    </nc>
  </rcc>
  <rcc rId="538" sId="1">
    <nc r="G48">
      <v>820000</v>
    </nc>
  </rcc>
  <rcc rId="539" sId="1">
    <oc r="G186">
      <f>G59</f>
    </oc>
    <nc r="G186">
      <f>G59/12</f>
    </nc>
  </rcc>
  <rcc rId="540" sId="1">
    <oc r="H186">
      <f>H59</f>
    </oc>
    <nc r="H186">
      <f>H59/12</f>
    </nc>
  </rcc>
  <rcc rId="541" sId="1">
    <oc r="I186">
      <f>I59</f>
    </oc>
    <nc r="I186">
      <f>I59/12</f>
    </nc>
  </rcc>
  <rcc rId="542" sId="1">
    <oc r="J186">
      <f>J59</f>
    </oc>
    <nc r="J186">
      <f>J59/12</f>
    </nc>
  </rcc>
  <rcc rId="543" sId="1">
    <nc r="H71">
      <v>42420</v>
    </nc>
  </rcc>
  <rcc rId="544" sId="1">
    <nc r="H78">
      <v>27795</v>
    </nc>
  </rcc>
  <rcc rId="545" sId="1">
    <nc r="I71">
      <v>42430</v>
    </nc>
  </rcc>
  <rcc rId="546" sId="1">
    <nc r="I78">
      <v>28210</v>
    </nc>
  </rcc>
</revisions>
</file>

<file path=xl/revisions/revisionLog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47" sId="1">
    <nc r="J78">
      <v>28215</v>
    </nc>
  </rcc>
  <rcc rId="548" sId="1">
    <nc r="J71">
      <v>42440</v>
    </nc>
  </rcc>
  <rcc rId="549" sId="1">
    <nc r="H65">
      <v>10</v>
    </nc>
  </rcc>
  <rcc rId="550" sId="1">
    <nc r="I65">
      <v>10</v>
    </nc>
  </rcc>
  <rcc rId="551" sId="1">
    <nc r="J65">
      <v>10</v>
    </nc>
  </rcc>
  <rcc rId="552" sId="1">
    <nc r="H68">
      <v>415</v>
    </nc>
  </rcc>
  <rcc rId="553" sId="1">
    <nc r="I68">
      <v>5</v>
    </nc>
  </rcc>
  <rcc rId="554" sId="1">
    <nc r="J68">
      <v>5</v>
    </nc>
  </rcc>
  <rcc rId="555" sId="1">
    <nc r="H64">
      <v>62862</v>
    </nc>
  </rcc>
  <rcc rId="556" sId="1">
    <nc r="H67">
      <v>22934</v>
    </nc>
  </rcc>
  <rcc rId="557" sId="1">
    <nc r="I64">
      <v>61879</v>
    </nc>
  </rcc>
  <rcc rId="558" sId="1">
    <nc r="J64">
      <v>60913</v>
    </nc>
  </rcc>
  <rcc rId="559" sId="1">
    <nc r="I67">
      <v>23023</v>
    </nc>
  </rcc>
  <rcc rId="560" sId="1">
    <nc r="J67">
      <v>22703</v>
    </nc>
  </rcc>
  <rcc rId="561" sId="1">
    <nc r="H74">
      <v>39184</v>
    </nc>
  </rcc>
  <rcc rId="562" sId="1">
    <nc r="I74">
      <v>39193</v>
    </nc>
  </rcc>
  <rcc rId="563" sId="1">
    <nc r="J74">
      <v>39202</v>
    </nc>
  </rcc>
  <rcc rId="564" sId="1">
    <nc r="H75">
      <v>1732</v>
    </nc>
  </rcc>
  <rcc rId="565" sId="1">
    <nc r="I75">
      <v>1733</v>
    </nc>
  </rcc>
  <rcc rId="566" sId="1">
    <nc r="J75">
      <v>1734</v>
    </nc>
  </rcc>
  <rcc rId="567" sId="1">
    <nc r="H76">
      <v>1514</v>
    </nc>
  </rcc>
  <rcc rId="568" sId="1">
    <nc r="I76">
      <v>1514</v>
    </nc>
  </rcc>
  <rcc rId="569" sId="1">
    <nc r="J76">
      <v>1514</v>
    </nc>
  </rcc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2">
  <userInfo guid="{1BF0D7EE-B5F6-43D2-A336-C0B46492A134}" name="User" id="-887027799" dateTime="2018-04-19T11:18:56"/>
  <userInfo guid="{566FAB2F-DF29-4018-AF65-ADDD4AEFFB76}" name="user1" id="-851394352" dateTime="2018-05-03T10:42:08"/>
</user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Relationship Id="rId6" Type="http://schemas.openxmlformats.org/officeDocument/2006/relationships/printerSettings" Target="../printerSettings/printerSettings12.bin"/><Relationship Id="rId5" Type="http://schemas.openxmlformats.org/officeDocument/2006/relationships/printerSettings" Target="../printerSettings/printerSettings11.bin"/><Relationship Id="rId4" Type="http://schemas.openxmlformats.org/officeDocument/2006/relationships/printerSettings" Target="../printerSettings/printerSettings10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5.bin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Relationship Id="rId6" Type="http://schemas.openxmlformats.org/officeDocument/2006/relationships/printerSettings" Target="../printerSettings/printerSettings18.bin"/><Relationship Id="rId5" Type="http://schemas.openxmlformats.org/officeDocument/2006/relationships/printerSettings" Target="../printerSettings/printerSettings17.bin"/><Relationship Id="rId4" Type="http://schemas.openxmlformats.org/officeDocument/2006/relationships/printerSettings" Target="../printerSettings/printerSettings16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1.bin"/><Relationship Id="rId2" Type="http://schemas.openxmlformats.org/officeDocument/2006/relationships/printerSettings" Target="../printerSettings/printerSettings20.bin"/><Relationship Id="rId1" Type="http://schemas.openxmlformats.org/officeDocument/2006/relationships/printerSettings" Target="../printerSettings/printerSettings19.bin"/><Relationship Id="rId6" Type="http://schemas.openxmlformats.org/officeDocument/2006/relationships/printerSettings" Target="../printerSettings/printerSettings24.bin"/><Relationship Id="rId5" Type="http://schemas.openxmlformats.org/officeDocument/2006/relationships/printerSettings" Target="../printerSettings/printerSettings23.bin"/><Relationship Id="rId4" Type="http://schemas.openxmlformats.org/officeDocument/2006/relationships/printerSettings" Target="../printerSettings/printerSettings22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7.bin"/><Relationship Id="rId2" Type="http://schemas.openxmlformats.org/officeDocument/2006/relationships/printerSettings" Target="../printerSettings/printerSettings26.bin"/><Relationship Id="rId1" Type="http://schemas.openxmlformats.org/officeDocument/2006/relationships/printerSettings" Target="../printerSettings/printerSettings25.bin"/><Relationship Id="rId6" Type="http://schemas.openxmlformats.org/officeDocument/2006/relationships/printerSettings" Target="../printerSettings/printerSettings30.bin"/><Relationship Id="rId5" Type="http://schemas.openxmlformats.org/officeDocument/2006/relationships/printerSettings" Target="../printerSettings/printerSettings29.bin"/><Relationship Id="rId4" Type="http://schemas.openxmlformats.org/officeDocument/2006/relationships/printerSettings" Target="../printerSettings/printerSettings28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3.bin"/><Relationship Id="rId2" Type="http://schemas.openxmlformats.org/officeDocument/2006/relationships/printerSettings" Target="../printerSettings/printerSettings32.bin"/><Relationship Id="rId1" Type="http://schemas.openxmlformats.org/officeDocument/2006/relationships/printerSettings" Target="../printerSettings/printerSettings31.bin"/><Relationship Id="rId6" Type="http://schemas.openxmlformats.org/officeDocument/2006/relationships/printerSettings" Target="../printerSettings/printerSettings36.bin"/><Relationship Id="rId5" Type="http://schemas.openxmlformats.org/officeDocument/2006/relationships/printerSettings" Target="../printerSettings/printerSettings35.bin"/><Relationship Id="rId4" Type="http://schemas.openxmlformats.org/officeDocument/2006/relationships/printerSettings" Target="../printerSettings/printerSettings3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7"/>
  <sheetViews>
    <sheetView view="pageBreakPreview" topLeftCell="C132" zoomScaleSheetLayoutView="100" workbookViewId="0">
      <selection activeCell="I182" sqref="I182:J182"/>
    </sheetView>
  </sheetViews>
  <sheetFormatPr defaultColWidth="9.140625" defaultRowHeight="18.75"/>
  <cols>
    <col min="1" max="1" width="37.7109375" style="172" customWidth="1"/>
    <col min="2" max="2" width="15.7109375" style="172" customWidth="1"/>
    <col min="3" max="3" width="57" style="172" customWidth="1"/>
    <col min="4" max="4" width="14.140625" style="172" customWidth="1"/>
    <col min="5" max="5" width="13.85546875" style="172" customWidth="1"/>
    <col min="6" max="6" width="13.5703125" style="172" customWidth="1"/>
    <col min="7" max="7" width="16" style="172" customWidth="1"/>
    <col min="8" max="8" width="12.85546875" style="172" customWidth="1"/>
    <col min="9" max="9" width="12.42578125" style="172" customWidth="1"/>
    <col min="10" max="10" width="12.7109375" style="172" customWidth="1"/>
    <col min="11" max="11" width="42" style="172" customWidth="1"/>
    <col min="12" max="16384" width="9.140625" style="172"/>
  </cols>
  <sheetData>
    <row r="1" spans="1:11" ht="19.5" thickBot="1"/>
    <row r="2" spans="1:11" ht="19.5" thickBot="1">
      <c r="C2" s="173" t="s">
        <v>47</v>
      </c>
      <c r="D2" s="174" t="s">
        <v>250</v>
      </c>
      <c r="E2" s="175"/>
      <c r="F2" s="175"/>
      <c r="G2" s="176"/>
      <c r="H2" s="177"/>
      <c r="I2" s="177"/>
      <c r="J2" s="177"/>
      <c r="K2" s="177"/>
    </row>
    <row r="3" spans="1:11" ht="19.5" thickTop="1"/>
    <row r="4" spans="1:11" ht="19.5" thickBot="1"/>
    <row r="5" spans="1:11" ht="19.5" thickBot="1">
      <c r="A5" s="135" t="s">
        <v>186</v>
      </c>
      <c r="B5" s="170"/>
      <c r="C5" s="178"/>
      <c r="D5" s="178"/>
    </row>
    <row r="6" spans="1:11" ht="24.75" customHeight="1" thickBot="1">
      <c r="A6" s="179" t="s">
        <v>11</v>
      </c>
      <c r="B6" s="179"/>
    </row>
    <row r="7" spans="1:11" ht="21" customHeight="1" thickBot="1">
      <c r="A7" s="180" t="s">
        <v>0</v>
      </c>
      <c r="B7" s="180" t="s">
        <v>194</v>
      </c>
      <c r="C7" s="181" t="s">
        <v>4</v>
      </c>
      <c r="D7" s="182">
        <v>2015</v>
      </c>
      <c r="E7" s="183">
        <v>2016</v>
      </c>
      <c r="F7" s="183">
        <v>2017</v>
      </c>
      <c r="G7" s="183">
        <v>2018</v>
      </c>
      <c r="H7" s="183">
        <v>2019</v>
      </c>
      <c r="I7" s="183">
        <v>2020</v>
      </c>
      <c r="J7" s="184">
        <v>2021</v>
      </c>
      <c r="K7" s="185" t="s">
        <v>10</v>
      </c>
    </row>
    <row r="8" spans="1:11" ht="22.5" customHeight="1">
      <c r="A8" s="326" t="s">
        <v>2</v>
      </c>
      <c r="B8" s="315" t="s">
        <v>196</v>
      </c>
      <c r="C8" s="186" t="s">
        <v>26</v>
      </c>
      <c r="D8" s="187">
        <v>80271</v>
      </c>
      <c r="E8" s="188">
        <v>79073</v>
      </c>
      <c r="F8" s="188">
        <v>77896</v>
      </c>
      <c r="G8" s="188">
        <v>76862</v>
      </c>
      <c r="H8" s="188">
        <v>75678</v>
      </c>
      <c r="I8" s="188">
        <v>74494</v>
      </c>
      <c r="J8" s="189">
        <v>73331</v>
      </c>
      <c r="K8" s="190"/>
    </row>
    <row r="9" spans="1:11" ht="48" customHeight="1">
      <c r="A9" s="327"/>
      <c r="B9" s="316"/>
      <c r="C9" s="191" t="s">
        <v>27</v>
      </c>
      <c r="D9" s="192">
        <v>39</v>
      </c>
      <c r="E9" s="193">
        <v>55</v>
      </c>
      <c r="F9" s="193">
        <v>50</v>
      </c>
      <c r="G9" s="193">
        <v>50</v>
      </c>
      <c r="H9" s="193">
        <v>50</v>
      </c>
      <c r="I9" s="193">
        <v>50</v>
      </c>
      <c r="J9" s="194">
        <v>50</v>
      </c>
      <c r="K9" s="195"/>
    </row>
    <row r="10" spans="1:11" ht="22.5" customHeight="1" thickBot="1">
      <c r="A10" s="327"/>
      <c r="B10" s="317"/>
      <c r="C10" s="196" t="s">
        <v>199</v>
      </c>
      <c r="D10" s="197">
        <f>D8+D9</f>
        <v>80310</v>
      </c>
      <c r="E10" s="198">
        <f t="shared" ref="E10:J10" si="0">E8+E9</f>
        <v>79128</v>
      </c>
      <c r="F10" s="198">
        <f t="shared" si="0"/>
        <v>77946</v>
      </c>
      <c r="G10" s="198">
        <f t="shared" si="0"/>
        <v>76912</v>
      </c>
      <c r="H10" s="198">
        <f t="shared" si="0"/>
        <v>75728</v>
      </c>
      <c r="I10" s="198">
        <f t="shared" si="0"/>
        <v>74544</v>
      </c>
      <c r="J10" s="199">
        <f t="shared" si="0"/>
        <v>73381</v>
      </c>
      <c r="K10" s="200"/>
    </row>
    <row r="11" spans="1:11" ht="22.5" customHeight="1">
      <c r="A11" s="327"/>
      <c r="B11" s="315" t="s">
        <v>195</v>
      </c>
      <c r="C11" s="186" t="s">
        <v>26</v>
      </c>
      <c r="D11" s="187">
        <v>0</v>
      </c>
      <c r="E11" s="188">
        <v>0</v>
      </c>
      <c r="F11" s="188">
        <v>0</v>
      </c>
      <c r="G11" s="188">
        <v>0</v>
      </c>
      <c r="H11" s="188">
        <v>31688</v>
      </c>
      <c r="I11" s="188">
        <v>31193</v>
      </c>
      <c r="J11" s="201">
        <v>30706</v>
      </c>
      <c r="K11" s="190"/>
    </row>
    <row r="12" spans="1:11" ht="45.75" customHeight="1" thickBot="1">
      <c r="A12" s="327"/>
      <c r="B12" s="316"/>
      <c r="C12" s="191" t="s">
        <v>27</v>
      </c>
      <c r="D12" s="192">
        <v>0</v>
      </c>
      <c r="E12" s="193">
        <v>0</v>
      </c>
      <c r="F12" s="193">
        <v>0</v>
      </c>
      <c r="G12" s="193">
        <v>0</v>
      </c>
      <c r="H12" s="193">
        <v>10</v>
      </c>
      <c r="I12" s="193">
        <v>10</v>
      </c>
      <c r="J12" s="202">
        <v>10</v>
      </c>
      <c r="K12" s="203"/>
    </row>
    <row r="13" spans="1:11" ht="22.5" customHeight="1" thickBot="1">
      <c r="A13" s="327"/>
      <c r="B13" s="317"/>
      <c r="C13" s="196" t="s">
        <v>199</v>
      </c>
      <c r="D13" s="204">
        <f>D11+D12</f>
        <v>0</v>
      </c>
      <c r="E13" s="205">
        <f t="shared" ref="E13:J13" si="1">E11+E12</f>
        <v>0</v>
      </c>
      <c r="F13" s="205">
        <f t="shared" si="1"/>
        <v>0</v>
      </c>
      <c r="G13" s="205">
        <f t="shared" si="1"/>
        <v>0</v>
      </c>
      <c r="H13" s="205">
        <f t="shared" si="1"/>
        <v>31698</v>
      </c>
      <c r="I13" s="205">
        <f t="shared" si="1"/>
        <v>31203</v>
      </c>
      <c r="J13" s="196">
        <f t="shared" si="1"/>
        <v>30716</v>
      </c>
      <c r="K13" s="206"/>
    </row>
    <row r="14" spans="1:11" ht="42" customHeight="1" thickBot="1">
      <c r="A14" s="328"/>
      <c r="B14" s="207" t="s">
        <v>197</v>
      </c>
      <c r="C14" s="208" t="s">
        <v>198</v>
      </c>
      <c r="D14" s="209">
        <f>D10+D13</f>
        <v>80310</v>
      </c>
      <c r="E14" s="209">
        <f t="shared" ref="E14:J14" si="2">E10+E13</f>
        <v>79128</v>
      </c>
      <c r="F14" s="209">
        <f t="shared" si="2"/>
        <v>77946</v>
      </c>
      <c r="G14" s="209">
        <f t="shared" si="2"/>
        <v>76912</v>
      </c>
      <c r="H14" s="209">
        <f t="shared" si="2"/>
        <v>107426</v>
      </c>
      <c r="I14" s="209">
        <f t="shared" si="2"/>
        <v>105747</v>
      </c>
      <c r="J14" s="209">
        <f t="shared" si="2"/>
        <v>104097</v>
      </c>
      <c r="K14" s="210"/>
    </row>
    <row r="15" spans="1:11" ht="18.75" customHeight="1">
      <c r="A15" s="326" t="s">
        <v>5</v>
      </c>
      <c r="B15" s="315" t="s">
        <v>196</v>
      </c>
      <c r="C15" s="211" t="s">
        <v>26</v>
      </c>
      <c r="D15" s="187">
        <v>62393</v>
      </c>
      <c r="E15" s="193">
        <v>62395</v>
      </c>
      <c r="F15" s="193">
        <v>62450</v>
      </c>
      <c r="G15" s="193">
        <v>62500</v>
      </c>
      <c r="H15" s="193">
        <v>62550</v>
      </c>
      <c r="I15" s="193">
        <v>62600</v>
      </c>
      <c r="J15" s="194">
        <v>62650</v>
      </c>
      <c r="K15" s="195"/>
    </row>
    <row r="16" spans="1:11" ht="34.5" customHeight="1">
      <c r="A16" s="327"/>
      <c r="B16" s="316"/>
      <c r="C16" s="191" t="s">
        <v>27</v>
      </c>
      <c r="D16" s="212">
        <v>39</v>
      </c>
      <c r="E16" s="213">
        <v>55</v>
      </c>
      <c r="F16" s="213">
        <v>50</v>
      </c>
      <c r="G16" s="213">
        <v>50</v>
      </c>
      <c r="H16" s="213">
        <v>50</v>
      </c>
      <c r="I16" s="213">
        <v>50</v>
      </c>
      <c r="J16" s="214">
        <v>50</v>
      </c>
      <c r="K16" s="215"/>
    </row>
    <row r="17" spans="1:11" ht="15.75" customHeight="1" thickBot="1">
      <c r="A17" s="327"/>
      <c r="B17" s="316"/>
      <c r="C17" s="196" t="s">
        <v>199</v>
      </c>
      <c r="D17" s="216">
        <f t="shared" ref="D17:J17" si="3">D15+D16</f>
        <v>62432</v>
      </c>
      <c r="E17" s="217">
        <f t="shared" si="3"/>
        <v>62450</v>
      </c>
      <c r="F17" s="217">
        <f t="shared" si="3"/>
        <v>62500</v>
      </c>
      <c r="G17" s="217">
        <f t="shared" si="3"/>
        <v>62550</v>
      </c>
      <c r="H17" s="217">
        <f t="shared" si="3"/>
        <v>62600</v>
      </c>
      <c r="I17" s="217">
        <f t="shared" si="3"/>
        <v>62650</v>
      </c>
      <c r="J17" s="218">
        <f t="shared" si="3"/>
        <v>62700</v>
      </c>
      <c r="K17" s="219"/>
    </row>
    <row r="18" spans="1:11" ht="30.75" customHeight="1">
      <c r="A18" s="327"/>
      <c r="B18" s="316"/>
      <c r="C18" s="220" t="s">
        <v>22</v>
      </c>
      <c r="D18" s="212">
        <v>57787</v>
      </c>
      <c r="E18" s="213">
        <v>57817</v>
      </c>
      <c r="F18" s="213">
        <v>57863</v>
      </c>
      <c r="G18" s="213">
        <v>57909</v>
      </c>
      <c r="H18" s="213">
        <v>57955</v>
      </c>
      <c r="I18" s="213">
        <v>58001</v>
      </c>
      <c r="J18" s="214">
        <v>58045</v>
      </c>
      <c r="K18" s="215"/>
    </row>
    <row r="19" spans="1:11" ht="27" customHeight="1">
      <c r="A19" s="327"/>
      <c r="B19" s="316"/>
      <c r="C19" s="220" t="s">
        <v>23</v>
      </c>
      <c r="D19" s="212">
        <v>1753</v>
      </c>
      <c r="E19" s="213">
        <v>1777</v>
      </c>
      <c r="F19" s="213">
        <v>1781</v>
      </c>
      <c r="G19" s="213">
        <v>1785</v>
      </c>
      <c r="H19" s="213">
        <v>1789</v>
      </c>
      <c r="I19" s="213">
        <v>1794</v>
      </c>
      <c r="J19" s="214">
        <v>1800</v>
      </c>
      <c r="K19" s="215"/>
    </row>
    <row r="20" spans="1:11" ht="21.75" customHeight="1">
      <c r="A20" s="327"/>
      <c r="B20" s="316"/>
      <c r="C20" s="220" t="s">
        <v>24</v>
      </c>
      <c r="D20" s="212">
        <v>2892</v>
      </c>
      <c r="E20" s="213">
        <v>2856</v>
      </c>
      <c r="F20" s="213">
        <v>2856</v>
      </c>
      <c r="G20" s="213">
        <v>2856</v>
      </c>
      <c r="H20" s="213">
        <v>2856</v>
      </c>
      <c r="I20" s="213">
        <v>2855</v>
      </c>
      <c r="J20" s="214">
        <v>2855</v>
      </c>
      <c r="K20" s="215"/>
    </row>
    <row r="21" spans="1:11" ht="15.75" customHeight="1" thickBot="1">
      <c r="A21" s="327"/>
      <c r="B21" s="317"/>
      <c r="C21" s="221" t="s">
        <v>25</v>
      </c>
      <c r="D21" s="222">
        <f t="shared" ref="D21:J21" si="4">D17-D18-D19-D20</f>
        <v>0</v>
      </c>
      <c r="E21" s="223">
        <f t="shared" si="4"/>
        <v>0</v>
      </c>
      <c r="F21" s="223">
        <f t="shared" si="4"/>
        <v>0</v>
      </c>
      <c r="G21" s="223">
        <f t="shared" si="4"/>
        <v>0</v>
      </c>
      <c r="H21" s="223">
        <f t="shared" si="4"/>
        <v>0</v>
      </c>
      <c r="I21" s="223">
        <f t="shared" si="4"/>
        <v>0</v>
      </c>
      <c r="J21" s="224">
        <f t="shared" si="4"/>
        <v>0</v>
      </c>
      <c r="K21" s="225"/>
    </row>
    <row r="22" spans="1:11" ht="12.75" customHeight="1">
      <c r="A22" s="327"/>
      <c r="B22" s="315" t="s">
        <v>195</v>
      </c>
      <c r="C22" s="211" t="s">
        <v>26</v>
      </c>
      <c r="D22" s="192">
        <v>0</v>
      </c>
      <c r="E22" s="193">
        <v>0</v>
      </c>
      <c r="F22" s="193">
        <v>0</v>
      </c>
      <c r="G22" s="193">
        <v>0</v>
      </c>
      <c r="H22" s="193">
        <v>37830</v>
      </c>
      <c r="I22" s="193">
        <v>37840</v>
      </c>
      <c r="J22" s="194">
        <v>37850</v>
      </c>
      <c r="K22" s="195"/>
    </row>
    <row r="23" spans="1:11" ht="15" customHeight="1">
      <c r="A23" s="327"/>
      <c r="B23" s="316"/>
      <c r="C23" s="191" t="s">
        <v>27</v>
      </c>
      <c r="D23" s="212">
        <v>0</v>
      </c>
      <c r="E23" s="213">
        <v>0</v>
      </c>
      <c r="F23" s="213">
        <v>0</v>
      </c>
      <c r="G23" s="213">
        <v>0</v>
      </c>
      <c r="H23" s="213">
        <v>10</v>
      </c>
      <c r="I23" s="213">
        <v>10</v>
      </c>
      <c r="J23" s="214">
        <v>10</v>
      </c>
      <c r="K23" s="215"/>
    </row>
    <row r="24" spans="1:11" ht="15.75" customHeight="1" thickBot="1">
      <c r="A24" s="327"/>
      <c r="B24" s="316"/>
      <c r="C24" s="196" t="s">
        <v>199</v>
      </c>
      <c r="D24" s="216">
        <f t="shared" ref="D24:J24" si="5">D22+D23</f>
        <v>0</v>
      </c>
      <c r="E24" s="217">
        <f t="shared" si="5"/>
        <v>0</v>
      </c>
      <c r="F24" s="217">
        <f t="shared" si="5"/>
        <v>0</v>
      </c>
      <c r="G24" s="217">
        <f t="shared" si="5"/>
        <v>0</v>
      </c>
      <c r="H24" s="217">
        <f t="shared" si="5"/>
        <v>37840</v>
      </c>
      <c r="I24" s="217">
        <f t="shared" si="5"/>
        <v>37850</v>
      </c>
      <c r="J24" s="218">
        <f t="shared" si="5"/>
        <v>37860</v>
      </c>
      <c r="K24" s="219"/>
    </row>
    <row r="25" spans="1:11" ht="12.75" customHeight="1">
      <c r="A25" s="327"/>
      <c r="B25" s="316"/>
      <c r="C25" s="220" t="s">
        <v>22</v>
      </c>
      <c r="D25" s="212">
        <v>0</v>
      </c>
      <c r="E25" s="213">
        <v>0</v>
      </c>
      <c r="F25" s="213">
        <v>0</v>
      </c>
      <c r="G25" s="213">
        <v>0</v>
      </c>
      <c r="H25" s="213">
        <v>35814</v>
      </c>
      <c r="I25" s="213">
        <v>35821</v>
      </c>
      <c r="J25" s="214">
        <v>35828</v>
      </c>
      <c r="K25" s="215"/>
    </row>
    <row r="26" spans="1:11" ht="12.75" customHeight="1">
      <c r="A26" s="327"/>
      <c r="B26" s="316"/>
      <c r="C26" s="220" t="s">
        <v>23</v>
      </c>
      <c r="D26" s="212">
        <v>0</v>
      </c>
      <c r="E26" s="213">
        <v>0</v>
      </c>
      <c r="F26" s="213">
        <v>0</v>
      </c>
      <c r="G26" s="213">
        <v>0</v>
      </c>
      <c r="H26" s="213">
        <v>2005</v>
      </c>
      <c r="I26" s="213">
        <v>2007</v>
      </c>
      <c r="J26" s="214">
        <v>2009</v>
      </c>
      <c r="K26" s="215"/>
    </row>
    <row r="27" spans="1:11" ht="12.75" customHeight="1">
      <c r="A27" s="327"/>
      <c r="B27" s="316"/>
      <c r="C27" s="220" t="s">
        <v>24</v>
      </c>
      <c r="D27" s="212">
        <v>0</v>
      </c>
      <c r="E27" s="213">
        <v>0</v>
      </c>
      <c r="F27" s="213">
        <v>0</v>
      </c>
      <c r="G27" s="213">
        <v>0</v>
      </c>
      <c r="H27" s="213">
        <v>21</v>
      </c>
      <c r="I27" s="213">
        <v>22</v>
      </c>
      <c r="J27" s="214">
        <v>23</v>
      </c>
      <c r="K27" s="215"/>
    </row>
    <row r="28" spans="1:11" ht="15.75" customHeight="1" thickBot="1">
      <c r="A28" s="327"/>
      <c r="B28" s="317"/>
      <c r="C28" s="221" t="s">
        <v>25</v>
      </c>
      <c r="D28" s="222">
        <f t="shared" ref="D28:J28" si="6">D24-D25-D26-D27</f>
        <v>0</v>
      </c>
      <c r="E28" s="223">
        <f t="shared" si="6"/>
        <v>0</v>
      </c>
      <c r="F28" s="223">
        <f t="shared" si="6"/>
        <v>0</v>
      </c>
      <c r="G28" s="223">
        <f t="shared" si="6"/>
        <v>0</v>
      </c>
      <c r="H28" s="223">
        <f t="shared" si="6"/>
        <v>0</v>
      </c>
      <c r="I28" s="223">
        <f t="shared" si="6"/>
        <v>0</v>
      </c>
      <c r="J28" s="224">
        <f t="shared" si="6"/>
        <v>0</v>
      </c>
      <c r="K28" s="225"/>
    </row>
    <row r="29" spans="1:11" ht="18" customHeight="1" thickBot="1">
      <c r="A29" s="328"/>
      <c r="B29" s="207" t="s">
        <v>197</v>
      </c>
      <c r="C29" s="208" t="s">
        <v>198</v>
      </c>
      <c r="D29" s="226">
        <f>D17+D24</f>
        <v>62432</v>
      </c>
      <c r="E29" s="226">
        <f t="shared" ref="E29:J29" si="7">E17+E24</f>
        <v>62450</v>
      </c>
      <c r="F29" s="226">
        <f t="shared" si="7"/>
        <v>62500</v>
      </c>
      <c r="G29" s="226">
        <f t="shared" si="7"/>
        <v>62550</v>
      </c>
      <c r="H29" s="226">
        <f t="shared" si="7"/>
        <v>100440</v>
      </c>
      <c r="I29" s="226">
        <f t="shared" si="7"/>
        <v>100500</v>
      </c>
      <c r="J29" s="226">
        <f t="shared" si="7"/>
        <v>100560</v>
      </c>
      <c r="K29" s="227"/>
    </row>
    <row r="30" spans="1:11">
      <c r="A30" s="315" t="s">
        <v>6</v>
      </c>
      <c r="B30" s="313" t="s">
        <v>196</v>
      </c>
      <c r="C30" s="186" t="s">
        <v>32</v>
      </c>
      <c r="D30" s="187">
        <v>2629356</v>
      </c>
      <c r="E30" s="188">
        <v>2615827</v>
      </c>
      <c r="F30" s="188">
        <v>2656567</v>
      </c>
      <c r="G30" s="188">
        <v>2577667</v>
      </c>
      <c r="H30" s="188">
        <v>2602281</v>
      </c>
      <c r="I30" s="188">
        <v>2583399</v>
      </c>
      <c r="J30" s="189">
        <v>2608523</v>
      </c>
      <c r="K30" s="190"/>
    </row>
    <row r="31" spans="1:11" ht="15" customHeight="1">
      <c r="A31" s="316"/>
      <c r="B31" s="312"/>
      <c r="C31" s="191" t="s">
        <v>31</v>
      </c>
      <c r="D31" s="192">
        <v>1400</v>
      </c>
      <c r="E31" s="193">
        <v>1400</v>
      </c>
      <c r="F31" s="193">
        <v>2000</v>
      </c>
      <c r="G31" s="193">
        <v>2100</v>
      </c>
      <c r="H31" s="193">
        <v>2100</v>
      </c>
      <c r="I31" s="193">
        <v>2100</v>
      </c>
      <c r="J31" s="194">
        <v>2100</v>
      </c>
      <c r="K31" s="195"/>
    </row>
    <row r="32" spans="1:11" ht="15" customHeight="1">
      <c r="A32" s="316"/>
      <c r="B32" s="312"/>
      <c r="C32" s="191" t="s">
        <v>29</v>
      </c>
      <c r="D32" s="192"/>
      <c r="E32" s="193"/>
      <c r="F32" s="193"/>
      <c r="G32" s="193">
        <v>46233</v>
      </c>
      <c r="H32" s="193">
        <v>37419</v>
      </c>
      <c r="I32" s="193">
        <v>56301</v>
      </c>
      <c r="J32" s="194">
        <v>31177</v>
      </c>
      <c r="K32" s="195"/>
    </row>
    <row r="33" spans="1:11" ht="15.75" customHeight="1" thickBot="1">
      <c r="A33" s="316"/>
      <c r="B33" s="314"/>
      <c r="C33" s="196" t="s">
        <v>199</v>
      </c>
      <c r="D33" s="204">
        <f>D30+D31+D32</f>
        <v>2630756</v>
      </c>
      <c r="E33" s="205">
        <f t="shared" ref="E33:J33" si="8">E30+E31+E32</f>
        <v>2617227</v>
      </c>
      <c r="F33" s="205">
        <f t="shared" si="8"/>
        <v>2658567</v>
      </c>
      <c r="G33" s="205">
        <f t="shared" si="8"/>
        <v>2626000</v>
      </c>
      <c r="H33" s="205">
        <f t="shared" si="8"/>
        <v>2641800</v>
      </c>
      <c r="I33" s="205">
        <f t="shared" si="8"/>
        <v>2641800</v>
      </c>
      <c r="J33" s="228">
        <f t="shared" si="8"/>
        <v>2641800</v>
      </c>
      <c r="K33" s="225"/>
    </row>
    <row r="34" spans="1:11" ht="15" customHeight="1">
      <c r="A34" s="316"/>
      <c r="B34" s="312" t="s">
        <v>195</v>
      </c>
      <c r="C34" s="186" t="s">
        <v>32</v>
      </c>
      <c r="D34" s="187">
        <v>0</v>
      </c>
      <c r="E34" s="188">
        <v>0</v>
      </c>
      <c r="F34" s="188">
        <v>0</v>
      </c>
      <c r="G34" s="188">
        <v>0</v>
      </c>
      <c r="H34" s="188">
        <v>1171586</v>
      </c>
      <c r="I34" s="188">
        <v>1170586</v>
      </c>
      <c r="J34" s="189">
        <v>1169586</v>
      </c>
      <c r="K34" s="190"/>
    </row>
    <row r="35" spans="1:11" ht="15" customHeight="1">
      <c r="A35" s="316"/>
      <c r="B35" s="312"/>
      <c r="C35" s="191" t="s">
        <v>31</v>
      </c>
      <c r="D35" s="192">
        <v>0</v>
      </c>
      <c r="E35" s="193">
        <v>0</v>
      </c>
      <c r="F35" s="193">
        <v>0</v>
      </c>
      <c r="G35" s="193">
        <v>0</v>
      </c>
      <c r="H35" s="193">
        <v>420</v>
      </c>
      <c r="I35" s="193">
        <v>420</v>
      </c>
      <c r="J35" s="194">
        <v>420</v>
      </c>
      <c r="K35" s="195"/>
    </row>
    <row r="36" spans="1:11" ht="15" customHeight="1">
      <c r="A36" s="316"/>
      <c r="B36" s="312"/>
      <c r="C36" s="191" t="s">
        <v>29</v>
      </c>
      <c r="D36" s="192">
        <v>0</v>
      </c>
      <c r="E36" s="193">
        <v>0</v>
      </c>
      <c r="F36" s="193">
        <v>0</v>
      </c>
      <c r="G36" s="193">
        <v>0</v>
      </c>
      <c r="H36" s="193"/>
      <c r="I36" s="193"/>
      <c r="J36" s="194"/>
      <c r="K36" s="195"/>
    </row>
    <row r="37" spans="1:11" ht="15.75" customHeight="1" thickBot="1">
      <c r="A37" s="316"/>
      <c r="B37" s="312"/>
      <c r="C37" s="196" t="s">
        <v>199</v>
      </c>
      <c r="D37" s="204">
        <f>D34+D35+D36</f>
        <v>0</v>
      </c>
      <c r="E37" s="205">
        <f t="shared" ref="E37:J37" si="9">E34+E35+E36</f>
        <v>0</v>
      </c>
      <c r="F37" s="205">
        <f t="shared" si="9"/>
        <v>0</v>
      </c>
      <c r="G37" s="205">
        <f t="shared" si="9"/>
        <v>0</v>
      </c>
      <c r="H37" s="205">
        <f t="shared" si="9"/>
        <v>1172006</v>
      </c>
      <c r="I37" s="205">
        <f t="shared" si="9"/>
        <v>1171006</v>
      </c>
      <c r="J37" s="228">
        <f t="shared" si="9"/>
        <v>1170006</v>
      </c>
      <c r="K37" s="225"/>
    </row>
    <row r="38" spans="1:11" ht="15" customHeight="1" thickBot="1">
      <c r="A38" s="317"/>
      <c r="B38" s="229" t="s">
        <v>197</v>
      </c>
      <c r="C38" s="208" t="s">
        <v>198</v>
      </c>
      <c r="D38" s="230">
        <f>D33+D37</f>
        <v>2630756</v>
      </c>
      <c r="E38" s="230">
        <f t="shared" ref="E38:J38" si="10">E33+E37</f>
        <v>2617227</v>
      </c>
      <c r="F38" s="230">
        <f t="shared" si="10"/>
        <v>2658567</v>
      </c>
      <c r="G38" s="230">
        <f t="shared" si="10"/>
        <v>2626000</v>
      </c>
      <c r="H38" s="230">
        <f t="shared" si="10"/>
        <v>3813806</v>
      </c>
      <c r="I38" s="230">
        <f t="shared" si="10"/>
        <v>3812806</v>
      </c>
      <c r="J38" s="230">
        <f t="shared" si="10"/>
        <v>3811806</v>
      </c>
      <c r="K38" s="227"/>
    </row>
    <row r="39" spans="1:11" ht="12.75" customHeight="1">
      <c r="A39" s="315" t="s">
        <v>7</v>
      </c>
      <c r="B39" s="313" t="s">
        <v>196</v>
      </c>
      <c r="C39" s="186" t="s">
        <v>30</v>
      </c>
      <c r="D39" s="187">
        <v>106000</v>
      </c>
      <c r="E39" s="188">
        <v>96753</v>
      </c>
      <c r="F39" s="188">
        <v>96772</v>
      </c>
      <c r="G39" s="188">
        <v>95750</v>
      </c>
      <c r="H39" s="188">
        <v>106850</v>
      </c>
      <c r="I39" s="188">
        <v>105850</v>
      </c>
      <c r="J39" s="189">
        <v>104850</v>
      </c>
      <c r="K39" s="190"/>
    </row>
    <row r="40" spans="1:11" ht="15" customHeight="1">
      <c r="A40" s="316"/>
      <c r="B40" s="312"/>
      <c r="C40" s="191" t="s">
        <v>31</v>
      </c>
      <c r="D40" s="192">
        <v>510</v>
      </c>
      <c r="E40" s="193">
        <v>1400</v>
      </c>
      <c r="F40" s="193">
        <v>240</v>
      </c>
      <c r="G40" s="193">
        <v>250</v>
      </c>
      <c r="H40" s="193">
        <v>250</v>
      </c>
      <c r="I40" s="193">
        <v>250</v>
      </c>
      <c r="J40" s="194">
        <v>250</v>
      </c>
      <c r="K40" s="195"/>
    </row>
    <row r="41" spans="1:11" ht="15" customHeight="1">
      <c r="A41" s="316"/>
      <c r="B41" s="312"/>
      <c r="C41" s="191" t="s">
        <v>29</v>
      </c>
      <c r="D41" s="192"/>
      <c r="E41" s="193"/>
      <c r="F41" s="193"/>
      <c r="G41" s="193"/>
      <c r="H41" s="193"/>
      <c r="I41" s="193"/>
      <c r="J41" s="194"/>
      <c r="K41" s="195"/>
    </row>
    <row r="42" spans="1:11" ht="15.75" customHeight="1" thickBot="1">
      <c r="A42" s="316"/>
      <c r="B42" s="314"/>
      <c r="C42" s="196" t="s">
        <v>199</v>
      </c>
      <c r="D42" s="204">
        <f t="shared" ref="D42:J42" si="11">D39+D40+D41</f>
        <v>106510</v>
      </c>
      <c r="E42" s="205">
        <f t="shared" si="11"/>
        <v>98153</v>
      </c>
      <c r="F42" s="205">
        <f t="shared" si="11"/>
        <v>97012</v>
      </c>
      <c r="G42" s="205">
        <f t="shared" si="11"/>
        <v>96000</v>
      </c>
      <c r="H42" s="205">
        <f t="shared" si="11"/>
        <v>107100</v>
      </c>
      <c r="I42" s="205">
        <f t="shared" si="11"/>
        <v>106100</v>
      </c>
      <c r="J42" s="228">
        <f t="shared" si="11"/>
        <v>105100</v>
      </c>
      <c r="K42" s="225"/>
    </row>
    <row r="43" spans="1:11" ht="15" customHeight="1">
      <c r="A43" s="316"/>
      <c r="B43" s="315" t="s">
        <v>195</v>
      </c>
      <c r="C43" s="186" t="s">
        <v>30</v>
      </c>
      <c r="D43" s="187">
        <v>0</v>
      </c>
      <c r="E43" s="188">
        <v>0</v>
      </c>
      <c r="F43" s="188">
        <v>0</v>
      </c>
      <c r="G43" s="188">
        <v>0</v>
      </c>
      <c r="H43" s="188">
        <v>162892</v>
      </c>
      <c r="I43" s="188">
        <v>162892</v>
      </c>
      <c r="J43" s="189">
        <v>162892</v>
      </c>
      <c r="K43" s="190"/>
    </row>
    <row r="44" spans="1:11" ht="15" customHeight="1">
      <c r="A44" s="316"/>
      <c r="B44" s="316"/>
      <c r="C44" s="191" t="s">
        <v>31</v>
      </c>
      <c r="D44" s="192">
        <v>0</v>
      </c>
      <c r="E44" s="193">
        <v>0</v>
      </c>
      <c r="F44" s="193">
        <v>0</v>
      </c>
      <c r="G44" s="193">
        <v>0</v>
      </c>
      <c r="H44" s="193">
        <v>150</v>
      </c>
      <c r="I44" s="193">
        <v>150</v>
      </c>
      <c r="J44" s="194">
        <v>150</v>
      </c>
      <c r="K44" s="195"/>
    </row>
    <row r="45" spans="1:11" ht="15" customHeight="1">
      <c r="A45" s="316"/>
      <c r="B45" s="316"/>
      <c r="C45" s="191" t="s">
        <v>29</v>
      </c>
      <c r="D45" s="192">
        <v>0</v>
      </c>
      <c r="E45" s="193">
        <v>0</v>
      </c>
      <c r="F45" s="193">
        <v>0</v>
      </c>
      <c r="G45" s="193">
        <v>0</v>
      </c>
      <c r="H45" s="193"/>
      <c r="I45" s="193"/>
      <c r="J45" s="194"/>
      <c r="K45" s="195"/>
    </row>
    <row r="46" spans="1:11" ht="15.75" customHeight="1" thickBot="1">
      <c r="A46" s="316"/>
      <c r="B46" s="317"/>
      <c r="C46" s="196" t="s">
        <v>199</v>
      </c>
      <c r="D46" s="204">
        <f t="shared" ref="D46:J46" si="12">D43+D44+D45</f>
        <v>0</v>
      </c>
      <c r="E46" s="205">
        <f t="shared" si="12"/>
        <v>0</v>
      </c>
      <c r="F46" s="205">
        <f t="shared" si="12"/>
        <v>0</v>
      </c>
      <c r="G46" s="205">
        <f t="shared" si="12"/>
        <v>0</v>
      </c>
      <c r="H46" s="205">
        <f t="shared" si="12"/>
        <v>163042</v>
      </c>
      <c r="I46" s="205">
        <f t="shared" si="12"/>
        <v>163042</v>
      </c>
      <c r="J46" s="228">
        <f t="shared" si="12"/>
        <v>163042</v>
      </c>
      <c r="K46" s="225"/>
    </row>
    <row r="47" spans="1:11" ht="15.75" customHeight="1" thickBot="1">
      <c r="A47" s="317"/>
      <c r="B47" s="231" t="s">
        <v>197</v>
      </c>
      <c r="C47" s="208" t="s">
        <v>198</v>
      </c>
      <c r="D47" s="230">
        <f>D42+D46</f>
        <v>106510</v>
      </c>
      <c r="E47" s="230">
        <f t="shared" ref="E47:J47" si="13">E42+E46</f>
        <v>98153</v>
      </c>
      <c r="F47" s="230">
        <f t="shared" si="13"/>
        <v>97012</v>
      </c>
      <c r="G47" s="230">
        <f t="shared" si="13"/>
        <v>96000</v>
      </c>
      <c r="H47" s="230">
        <f t="shared" si="13"/>
        <v>270142</v>
      </c>
      <c r="I47" s="230">
        <f t="shared" si="13"/>
        <v>269142</v>
      </c>
      <c r="J47" s="230">
        <f t="shared" si="13"/>
        <v>268142</v>
      </c>
      <c r="K47" s="227"/>
    </row>
    <row r="48" spans="1:11" ht="37.5">
      <c r="A48" s="315" t="s">
        <v>8</v>
      </c>
      <c r="B48" s="313" t="s">
        <v>196</v>
      </c>
      <c r="C48" s="186" t="s">
        <v>30</v>
      </c>
      <c r="D48" s="187">
        <v>837616</v>
      </c>
      <c r="E48" s="188">
        <v>834620</v>
      </c>
      <c r="F48" s="188">
        <v>876698</v>
      </c>
      <c r="G48" s="188">
        <v>820000</v>
      </c>
      <c r="H48" s="188">
        <v>820000</v>
      </c>
      <c r="I48" s="188">
        <v>820000</v>
      </c>
      <c r="J48" s="189">
        <v>820000</v>
      </c>
      <c r="K48" s="190"/>
    </row>
    <row r="49" spans="1:11" ht="15" customHeight="1">
      <c r="A49" s="316"/>
      <c r="B49" s="312"/>
      <c r="C49" s="191" t="s">
        <v>31</v>
      </c>
      <c r="D49" s="192"/>
      <c r="E49" s="193"/>
      <c r="F49" s="193"/>
      <c r="G49" s="193"/>
      <c r="H49" s="193">
        <v>1100</v>
      </c>
      <c r="I49" s="193">
        <v>1100</v>
      </c>
      <c r="J49" s="194">
        <v>1100</v>
      </c>
      <c r="K49" s="195"/>
    </row>
    <row r="50" spans="1:11" ht="15" customHeight="1">
      <c r="A50" s="316"/>
      <c r="B50" s="312"/>
      <c r="C50" s="191" t="s">
        <v>29</v>
      </c>
      <c r="D50" s="192"/>
      <c r="E50" s="193"/>
      <c r="F50" s="193"/>
      <c r="G50" s="193"/>
      <c r="H50" s="193"/>
      <c r="I50" s="193"/>
      <c r="J50" s="194"/>
      <c r="K50" s="195"/>
    </row>
    <row r="51" spans="1:11" ht="15.75" customHeight="1" thickBot="1">
      <c r="A51" s="316"/>
      <c r="B51" s="314"/>
      <c r="C51" s="196" t="s">
        <v>199</v>
      </c>
      <c r="D51" s="204">
        <f t="shared" ref="D51:J51" si="14">D48+D49+D50</f>
        <v>837616</v>
      </c>
      <c r="E51" s="205">
        <f t="shared" si="14"/>
        <v>834620</v>
      </c>
      <c r="F51" s="205">
        <f t="shared" si="14"/>
        <v>876698</v>
      </c>
      <c r="G51" s="205">
        <f t="shared" si="14"/>
        <v>820000</v>
      </c>
      <c r="H51" s="205">
        <f t="shared" si="14"/>
        <v>821100</v>
      </c>
      <c r="I51" s="205">
        <f t="shared" si="14"/>
        <v>821100</v>
      </c>
      <c r="J51" s="228">
        <f t="shared" si="14"/>
        <v>821100</v>
      </c>
      <c r="K51" s="225"/>
    </row>
    <row r="52" spans="1:11" ht="15" customHeight="1">
      <c r="A52" s="316"/>
      <c r="B52" s="312" t="s">
        <v>195</v>
      </c>
      <c r="C52" s="186" t="s">
        <v>30</v>
      </c>
      <c r="D52" s="187">
        <v>0</v>
      </c>
      <c r="E52" s="188">
        <v>0</v>
      </c>
      <c r="F52" s="188">
        <v>0</v>
      </c>
      <c r="G52" s="188">
        <v>0</v>
      </c>
      <c r="H52" s="188">
        <v>347045</v>
      </c>
      <c r="I52" s="188">
        <v>346045</v>
      </c>
      <c r="J52" s="189">
        <v>345045</v>
      </c>
      <c r="K52" s="190"/>
    </row>
    <row r="53" spans="1:11" ht="15" customHeight="1">
      <c r="A53" s="316"/>
      <c r="B53" s="312"/>
      <c r="C53" s="191" t="s">
        <v>31</v>
      </c>
      <c r="D53" s="192">
        <v>0</v>
      </c>
      <c r="E53" s="193">
        <v>0</v>
      </c>
      <c r="F53" s="193">
        <v>0</v>
      </c>
      <c r="G53" s="193">
        <v>0</v>
      </c>
      <c r="H53" s="193"/>
      <c r="I53" s="193"/>
      <c r="J53" s="194"/>
      <c r="K53" s="195"/>
    </row>
    <row r="54" spans="1:11" ht="15" customHeight="1">
      <c r="A54" s="316"/>
      <c r="B54" s="312"/>
      <c r="C54" s="191" t="s">
        <v>29</v>
      </c>
      <c r="D54" s="192">
        <v>0</v>
      </c>
      <c r="E54" s="193">
        <v>0</v>
      </c>
      <c r="F54" s="193">
        <v>0</v>
      </c>
      <c r="G54" s="193">
        <v>0</v>
      </c>
      <c r="H54" s="193"/>
      <c r="I54" s="193"/>
      <c r="J54" s="194"/>
      <c r="K54" s="195"/>
    </row>
    <row r="55" spans="1:11" ht="15.75" customHeight="1" thickBot="1">
      <c r="A55" s="316"/>
      <c r="B55" s="312"/>
      <c r="C55" s="196" t="s">
        <v>199</v>
      </c>
      <c r="D55" s="204">
        <f t="shared" ref="D55:J55" si="15">D52+D53+D54</f>
        <v>0</v>
      </c>
      <c r="E55" s="205">
        <f t="shared" si="15"/>
        <v>0</v>
      </c>
      <c r="F55" s="205">
        <f t="shared" si="15"/>
        <v>0</v>
      </c>
      <c r="G55" s="205">
        <f t="shared" si="15"/>
        <v>0</v>
      </c>
      <c r="H55" s="205">
        <f t="shared" si="15"/>
        <v>347045</v>
      </c>
      <c r="I55" s="205">
        <f t="shared" si="15"/>
        <v>346045</v>
      </c>
      <c r="J55" s="228">
        <f t="shared" si="15"/>
        <v>345045</v>
      </c>
      <c r="K55" s="225"/>
    </row>
    <row r="56" spans="1:11" ht="15.75" customHeight="1" thickBot="1">
      <c r="A56" s="317"/>
      <c r="B56" s="229" t="s">
        <v>197</v>
      </c>
      <c r="C56" s="208" t="s">
        <v>198</v>
      </c>
      <c r="D56" s="230">
        <f>D51+D55</f>
        <v>837616</v>
      </c>
      <c r="E56" s="230">
        <f t="shared" ref="E56:J56" si="16">E51+E55</f>
        <v>834620</v>
      </c>
      <c r="F56" s="230">
        <f t="shared" si="16"/>
        <v>876698</v>
      </c>
      <c r="G56" s="230">
        <f t="shared" si="16"/>
        <v>820000</v>
      </c>
      <c r="H56" s="230">
        <f t="shared" si="16"/>
        <v>1168145</v>
      </c>
      <c r="I56" s="230">
        <f t="shared" si="16"/>
        <v>1167145</v>
      </c>
      <c r="J56" s="230">
        <f t="shared" si="16"/>
        <v>1166145</v>
      </c>
      <c r="K56" s="227"/>
    </row>
    <row r="57" spans="1:11" ht="12.75" customHeight="1">
      <c r="A57" s="318" t="s">
        <v>9</v>
      </c>
      <c r="B57" s="309" t="s">
        <v>197</v>
      </c>
      <c r="C57" s="186" t="s">
        <v>33</v>
      </c>
      <c r="D57" s="232">
        <f>D30+D39+D43+D48+D52+D34</f>
        <v>3572972</v>
      </c>
      <c r="E57" s="233">
        <f t="shared" ref="E57:J57" si="17">E30+E39+E43+E48+E52+E34</f>
        <v>3547200</v>
      </c>
      <c r="F57" s="233">
        <f t="shared" si="17"/>
        <v>3630037</v>
      </c>
      <c r="G57" s="233">
        <f t="shared" si="17"/>
        <v>3493417</v>
      </c>
      <c r="H57" s="233">
        <f t="shared" si="17"/>
        <v>5210654</v>
      </c>
      <c r="I57" s="233">
        <f t="shared" si="17"/>
        <v>5188772</v>
      </c>
      <c r="J57" s="234">
        <f t="shared" si="17"/>
        <v>5210896</v>
      </c>
      <c r="K57" s="235"/>
    </row>
    <row r="58" spans="1:11" ht="37.5">
      <c r="A58" s="319"/>
      <c r="B58" s="310"/>
      <c r="C58" s="191" t="s">
        <v>31</v>
      </c>
      <c r="D58" s="236">
        <f>D31+D40+D44+D49+D53+D35</f>
        <v>1910</v>
      </c>
      <c r="E58" s="237">
        <f t="shared" ref="E58:J58" si="18">E31+E40+E44+E49+E53+E35</f>
        <v>2800</v>
      </c>
      <c r="F58" s="237">
        <f t="shared" si="18"/>
        <v>2240</v>
      </c>
      <c r="G58" s="237">
        <f t="shared" si="18"/>
        <v>2350</v>
      </c>
      <c r="H58" s="237">
        <f t="shared" si="18"/>
        <v>4020</v>
      </c>
      <c r="I58" s="237">
        <f t="shared" si="18"/>
        <v>4020</v>
      </c>
      <c r="J58" s="238">
        <f t="shared" si="18"/>
        <v>4020</v>
      </c>
      <c r="K58" s="219"/>
    </row>
    <row r="59" spans="1:11">
      <c r="A59" s="319"/>
      <c r="B59" s="310"/>
      <c r="C59" s="191" t="s">
        <v>29</v>
      </c>
      <c r="D59" s="236">
        <f>D32+D41+D45+D50+D54+D36</f>
        <v>0</v>
      </c>
      <c r="E59" s="237">
        <f t="shared" ref="E59:J59" si="19">E32+E41+E45+E50+E54+E36</f>
        <v>0</v>
      </c>
      <c r="F59" s="237">
        <f t="shared" si="19"/>
        <v>0</v>
      </c>
      <c r="G59" s="237">
        <f t="shared" si="19"/>
        <v>46233</v>
      </c>
      <c r="H59" s="237">
        <f t="shared" si="19"/>
        <v>37419</v>
      </c>
      <c r="I59" s="237">
        <f t="shared" si="19"/>
        <v>56301</v>
      </c>
      <c r="J59" s="238">
        <f t="shared" si="19"/>
        <v>31177</v>
      </c>
      <c r="K59" s="219"/>
    </row>
    <row r="60" spans="1:11" ht="19.5" thickBot="1">
      <c r="A60" s="320"/>
      <c r="B60" s="311"/>
      <c r="C60" s="196" t="s">
        <v>28</v>
      </c>
      <c r="D60" s="204">
        <f t="shared" ref="D60:J60" si="20">D57+D58+D59</f>
        <v>3574882</v>
      </c>
      <c r="E60" s="205">
        <f t="shared" si="20"/>
        <v>3550000</v>
      </c>
      <c r="F60" s="205">
        <f t="shared" si="20"/>
        <v>3632277</v>
      </c>
      <c r="G60" s="205">
        <f t="shared" si="20"/>
        <v>3542000</v>
      </c>
      <c r="H60" s="205">
        <f t="shared" si="20"/>
        <v>5252093</v>
      </c>
      <c r="I60" s="205">
        <f t="shared" si="20"/>
        <v>5249093</v>
      </c>
      <c r="J60" s="228">
        <f t="shared" si="20"/>
        <v>5246093</v>
      </c>
      <c r="K60" s="225"/>
    </row>
    <row r="62" spans="1:11" ht="18" customHeight="1" thickBot="1">
      <c r="A62" s="173" t="s">
        <v>12</v>
      </c>
      <c r="B62" s="173"/>
    </row>
    <row r="63" spans="1:11" ht="19.5" thickBot="1">
      <c r="A63" s="180" t="s">
        <v>0</v>
      </c>
      <c r="B63" s="180" t="s">
        <v>194</v>
      </c>
      <c r="C63" s="181" t="s">
        <v>4</v>
      </c>
      <c r="D63" s="182">
        <v>2015</v>
      </c>
      <c r="E63" s="183">
        <v>2016</v>
      </c>
      <c r="F63" s="183">
        <v>2017</v>
      </c>
      <c r="G63" s="183">
        <v>2018</v>
      </c>
      <c r="H63" s="183">
        <v>2019</v>
      </c>
      <c r="I63" s="183">
        <v>2020</v>
      </c>
      <c r="J63" s="184">
        <v>2021</v>
      </c>
      <c r="K63" s="185" t="s">
        <v>10</v>
      </c>
    </row>
    <row r="64" spans="1:11" ht="19.5" customHeight="1">
      <c r="A64" s="321" t="s">
        <v>13</v>
      </c>
      <c r="B64" s="315" t="s">
        <v>196</v>
      </c>
      <c r="C64" s="186" t="s">
        <v>26</v>
      </c>
      <c r="D64" s="187">
        <v>66797</v>
      </c>
      <c r="E64" s="188">
        <v>65812</v>
      </c>
      <c r="F64" s="188">
        <v>64828</v>
      </c>
      <c r="G64" s="188">
        <v>63845</v>
      </c>
      <c r="H64" s="188">
        <v>62862</v>
      </c>
      <c r="I64" s="188">
        <v>61879</v>
      </c>
      <c r="J64" s="189">
        <v>60913</v>
      </c>
      <c r="K64" s="190"/>
    </row>
    <row r="65" spans="1:11" ht="36.75" customHeight="1">
      <c r="A65" s="322"/>
      <c r="B65" s="316"/>
      <c r="C65" s="191" t="s">
        <v>27</v>
      </c>
      <c r="D65" s="212">
        <v>7</v>
      </c>
      <c r="E65" s="213">
        <v>9</v>
      </c>
      <c r="F65" s="213">
        <v>10</v>
      </c>
      <c r="G65" s="213">
        <v>10</v>
      </c>
      <c r="H65" s="213">
        <v>10</v>
      </c>
      <c r="I65" s="213">
        <v>10</v>
      </c>
      <c r="J65" s="214">
        <v>10</v>
      </c>
      <c r="K65" s="215"/>
    </row>
    <row r="66" spans="1:11" ht="19.5" customHeight="1" thickBot="1">
      <c r="A66" s="322"/>
      <c r="B66" s="317"/>
      <c r="C66" s="196" t="s">
        <v>199</v>
      </c>
      <c r="D66" s="204">
        <f t="shared" ref="D66:J66" si="21">D64+D65</f>
        <v>66804</v>
      </c>
      <c r="E66" s="205">
        <f t="shared" si="21"/>
        <v>65821</v>
      </c>
      <c r="F66" s="205">
        <f t="shared" si="21"/>
        <v>64838</v>
      </c>
      <c r="G66" s="205">
        <f t="shared" si="21"/>
        <v>63855</v>
      </c>
      <c r="H66" s="205">
        <f t="shared" si="21"/>
        <v>62872</v>
      </c>
      <c r="I66" s="205">
        <f t="shared" si="21"/>
        <v>61889</v>
      </c>
      <c r="J66" s="228">
        <f t="shared" si="21"/>
        <v>60923</v>
      </c>
      <c r="K66" s="225"/>
    </row>
    <row r="67" spans="1:11" ht="19.5" customHeight="1">
      <c r="A67" s="322"/>
      <c r="B67" s="315" t="s">
        <v>195</v>
      </c>
      <c r="C67" s="186" t="s">
        <v>26</v>
      </c>
      <c r="D67" s="187">
        <v>0</v>
      </c>
      <c r="E67" s="188">
        <v>0</v>
      </c>
      <c r="F67" s="188">
        <v>0</v>
      </c>
      <c r="G67" s="188">
        <v>0</v>
      </c>
      <c r="H67" s="188">
        <v>22934</v>
      </c>
      <c r="I67" s="188">
        <v>23023</v>
      </c>
      <c r="J67" s="189">
        <v>22703</v>
      </c>
      <c r="K67" s="190"/>
    </row>
    <row r="68" spans="1:11" ht="37.5" customHeight="1">
      <c r="A68" s="322"/>
      <c r="B68" s="316"/>
      <c r="C68" s="191" t="s">
        <v>27</v>
      </c>
      <c r="D68" s="212">
        <v>0</v>
      </c>
      <c r="E68" s="213">
        <v>0</v>
      </c>
      <c r="F68" s="213">
        <v>0</v>
      </c>
      <c r="G68" s="213">
        <v>0</v>
      </c>
      <c r="H68" s="213">
        <v>415</v>
      </c>
      <c r="I68" s="213">
        <v>5</v>
      </c>
      <c r="J68" s="214">
        <v>5</v>
      </c>
      <c r="K68" s="215"/>
    </row>
    <row r="69" spans="1:11" ht="19.5" customHeight="1" thickBot="1">
      <c r="A69" s="322"/>
      <c r="B69" s="317"/>
      <c r="C69" s="196" t="s">
        <v>199</v>
      </c>
      <c r="D69" s="204">
        <f t="shared" ref="D69:J69" si="22">D67+D68</f>
        <v>0</v>
      </c>
      <c r="E69" s="205">
        <f t="shared" si="22"/>
        <v>0</v>
      </c>
      <c r="F69" s="205">
        <f t="shared" si="22"/>
        <v>0</v>
      </c>
      <c r="G69" s="205">
        <f t="shared" si="22"/>
        <v>0</v>
      </c>
      <c r="H69" s="205">
        <f t="shared" si="22"/>
        <v>23349</v>
      </c>
      <c r="I69" s="205">
        <f t="shared" si="22"/>
        <v>23028</v>
      </c>
      <c r="J69" s="228">
        <f t="shared" si="22"/>
        <v>22708</v>
      </c>
      <c r="K69" s="225"/>
    </row>
    <row r="70" spans="1:11" ht="38.25" customHeight="1" thickBot="1">
      <c r="A70" s="322"/>
      <c r="B70" s="239" t="s">
        <v>197</v>
      </c>
      <c r="C70" s="240" t="s">
        <v>28</v>
      </c>
      <c r="D70" s="241">
        <f>D66+D69</f>
        <v>66804</v>
      </c>
      <c r="E70" s="241">
        <f t="shared" ref="E70:J70" si="23">E66+E69</f>
        <v>65821</v>
      </c>
      <c r="F70" s="241">
        <f t="shared" si="23"/>
        <v>64838</v>
      </c>
      <c r="G70" s="241">
        <f t="shared" si="23"/>
        <v>63855</v>
      </c>
      <c r="H70" s="241">
        <f t="shared" si="23"/>
        <v>86221</v>
      </c>
      <c r="I70" s="241">
        <f t="shared" si="23"/>
        <v>84917</v>
      </c>
      <c r="J70" s="241">
        <f t="shared" si="23"/>
        <v>83631</v>
      </c>
      <c r="K70" s="206"/>
    </row>
    <row r="71" spans="1:11" ht="20.25" customHeight="1">
      <c r="A71" s="323" t="s">
        <v>14</v>
      </c>
      <c r="B71" s="315" t="s">
        <v>196</v>
      </c>
      <c r="C71" s="211" t="s">
        <v>26</v>
      </c>
      <c r="D71" s="192">
        <v>42443</v>
      </c>
      <c r="E71" s="193">
        <v>42391</v>
      </c>
      <c r="F71" s="193">
        <v>42400</v>
      </c>
      <c r="G71" s="193">
        <v>42410</v>
      </c>
      <c r="H71" s="193">
        <v>42420</v>
      </c>
      <c r="I71" s="193">
        <v>42430</v>
      </c>
      <c r="J71" s="194">
        <v>42440</v>
      </c>
      <c r="K71" s="195"/>
    </row>
    <row r="72" spans="1:11" ht="37.5">
      <c r="A72" s="324"/>
      <c r="B72" s="316"/>
      <c r="C72" s="191" t="s">
        <v>27</v>
      </c>
      <c r="D72" s="212">
        <v>7</v>
      </c>
      <c r="E72" s="213">
        <v>9</v>
      </c>
      <c r="F72" s="213">
        <v>10</v>
      </c>
      <c r="G72" s="213">
        <v>10</v>
      </c>
      <c r="H72" s="213">
        <v>10</v>
      </c>
      <c r="I72" s="213">
        <v>10</v>
      </c>
      <c r="J72" s="214">
        <v>10</v>
      </c>
      <c r="K72" s="215"/>
    </row>
    <row r="73" spans="1:11" ht="19.5" thickBot="1">
      <c r="A73" s="324"/>
      <c r="B73" s="316"/>
      <c r="C73" s="196" t="s">
        <v>199</v>
      </c>
      <c r="D73" s="216">
        <f t="shared" ref="D73:J73" si="24">D71+D72</f>
        <v>42450</v>
      </c>
      <c r="E73" s="217">
        <f t="shared" si="24"/>
        <v>42400</v>
      </c>
      <c r="F73" s="217">
        <f t="shared" si="24"/>
        <v>42410</v>
      </c>
      <c r="G73" s="217">
        <f t="shared" si="24"/>
        <v>42420</v>
      </c>
      <c r="H73" s="217">
        <f t="shared" si="24"/>
        <v>42430</v>
      </c>
      <c r="I73" s="217">
        <f t="shared" si="24"/>
        <v>42440</v>
      </c>
      <c r="J73" s="218">
        <f t="shared" si="24"/>
        <v>42450</v>
      </c>
      <c r="K73" s="219"/>
    </row>
    <row r="74" spans="1:11" ht="37.5">
      <c r="A74" s="324"/>
      <c r="B74" s="316"/>
      <c r="C74" s="220" t="s">
        <v>34</v>
      </c>
      <c r="D74" s="212">
        <v>39206</v>
      </c>
      <c r="E74" s="213">
        <v>39157</v>
      </c>
      <c r="F74" s="213">
        <v>39166</v>
      </c>
      <c r="G74" s="213">
        <v>39175</v>
      </c>
      <c r="H74" s="213">
        <v>39184</v>
      </c>
      <c r="I74" s="213">
        <v>39193</v>
      </c>
      <c r="J74" s="214">
        <v>39202</v>
      </c>
      <c r="K74" s="215"/>
    </row>
    <row r="75" spans="1:11" ht="15" customHeight="1">
      <c r="A75" s="324"/>
      <c r="B75" s="316"/>
      <c r="C75" s="220" t="s">
        <v>35</v>
      </c>
      <c r="D75" s="212">
        <v>1709</v>
      </c>
      <c r="E75" s="213">
        <v>1729</v>
      </c>
      <c r="F75" s="213">
        <v>1730</v>
      </c>
      <c r="G75" s="213">
        <v>1731</v>
      </c>
      <c r="H75" s="213">
        <v>1732</v>
      </c>
      <c r="I75" s="213">
        <v>1733</v>
      </c>
      <c r="J75" s="214">
        <v>1734</v>
      </c>
      <c r="K75" s="215"/>
    </row>
    <row r="76" spans="1:11" ht="38.25" thickBot="1">
      <c r="A76" s="324"/>
      <c r="B76" s="316"/>
      <c r="C76" s="242" t="s">
        <v>36</v>
      </c>
      <c r="D76" s="212">
        <v>1535</v>
      </c>
      <c r="E76" s="213">
        <v>1514</v>
      </c>
      <c r="F76" s="213">
        <v>1514</v>
      </c>
      <c r="G76" s="213">
        <v>1514</v>
      </c>
      <c r="H76" s="244">
        <v>1514</v>
      </c>
      <c r="I76" s="244">
        <v>1514</v>
      </c>
      <c r="J76" s="245">
        <v>1514</v>
      </c>
      <c r="K76" s="246"/>
    </row>
    <row r="77" spans="1:11" ht="19.5" thickBot="1">
      <c r="A77" s="324"/>
      <c r="B77" s="317"/>
      <c r="C77" s="247" t="s">
        <v>25</v>
      </c>
      <c r="D77" s="248">
        <f t="shared" ref="D77:J77" si="25">D73-D74-D75-D76</f>
        <v>0</v>
      </c>
      <c r="E77" s="249">
        <f t="shared" si="25"/>
        <v>0</v>
      </c>
      <c r="F77" s="249">
        <f t="shared" si="25"/>
        <v>0</v>
      </c>
      <c r="G77" s="249">
        <f t="shared" si="25"/>
        <v>0</v>
      </c>
      <c r="H77" s="249">
        <f t="shared" si="25"/>
        <v>0</v>
      </c>
      <c r="I77" s="249">
        <f t="shared" si="25"/>
        <v>0</v>
      </c>
      <c r="J77" s="250">
        <f t="shared" si="25"/>
        <v>0</v>
      </c>
      <c r="K77" s="206"/>
    </row>
    <row r="78" spans="1:11" ht="12.75" customHeight="1">
      <c r="A78" s="324"/>
      <c r="B78" s="315" t="s">
        <v>195</v>
      </c>
      <c r="C78" s="211" t="s">
        <v>26</v>
      </c>
      <c r="D78" s="192">
        <v>0</v>
      </c>
      <c r="E78" s="193">
        <v>0</v>
      </c>
      <c r="F78" s="193">
        <v>0</v>
      </c>
      <c r="G78" s="193">
        <v>0</v>
      </c>
      <c r="H78" s="193">
        <v>27795</v>
      </c>
      <c r="I78" s="193">
        <v>28210</v>
      </c>
      <c r="J78" s="194">
        <v>28215</v>
      </c>
      <c r="K78" s="195"/>
    </row>
    <row r="79" spans="1:11" ht="37.5">
      <c r="A79" s="324"/>
      <c r="B79" s="316"/>
      <c r="C79" s="191" t="s">
        <v>27</v>
      </c>
      <c r="D79" s="212">
        <v>0</v>
      </c>
      <c r="E79" s="213">
        <v>0</v>
      </c>
      <c r="F79" s="213">
        <v>0</v>
      </c>
      <c r="G79" s="213">
        <v>0</v>
      </c>
      <c r="H79" s="213">
        <v>415</v>
      </c>
      <c r="I79" s="213">
        <v>5</v>
      </c>
      <c r="J79" s="214">
        <v>5</v>
      </c>
      <c r="K79" s="215"/>
    </row>
    <row r="80" spans="1:11" ht="19.5" thickBot="1">
      <c r="A80" s="324"/>
      <c r="B80" s="316"/>
      <c r="C80" s="196" t="s">
        <v>199</v>
      </c>
      <c r="D80" s="216">
        <f t="shared" ref="D80:J80" si="26">D78+D79</f>
        <v>0</v>
      </c>
      <c r="E80" s="217">
        <f t="shared" si="26"/>
        <v>0</v>
      </c>
      <c r="F80" s="217">
        <f t="shared" si="26"/>
        <v>0</v>
      </c>
      <c r="G80" s="217">
        <f t="shared" si="26"/>
        <v>0</v>
      </c>
      <c r="H80" s="217">
        <f t="shared" si="26"/>
        <v>28210</v>
      </c>
      <c r="I80" s="217">
        <f t="shared" si="26"/>
        <v>28215</v>
      </c>
      <c r="J80" s="218">
        <f t="shared" si="26"/>
        <v>28220</v>
      </c>
      <c r="K80" s="219"/>
    </row>
    <row r="81" spans="1:11" ht="37.5">
      <c r="A81" s="324"/>
      <c r="B81" s="316"/>
      <c r="C81" s="220" t="s">
        <v>34</v>
      </c>
      <c r="D81" s="212">
        <v>0</v>
      </c>
      <c r="E81" s="213">
        <v>0</v>
      </c>
      <c r="F81" s="213">
        <v>0</v>
      </c>
      <c r="G81" s="213">
        <v>0</v>
      </c>
      <c r="H81" s="213">
        <v>26184</v>
      </c>
      <c r="I81" s="213">
        <v>26189</v>
      </c>
      <c r="J81" s="214">
        <v>26194</v>
      </c>
      <c r="K81" s="215"/>
    </row>
    <row r="82" spans="1:11" ht="15" customHeight="1">
      <c r="A82" s="324"/>
      <c r="B82" s="316"/>
      <c r="C82" s="220" t="s">
        <v>35</v>
      </c>
      <c r="D82" s="212">
        <v>0</v>
      </c>
      <c r="E82" s="213">
        <v>0</v>
      </c>
      <c r="F82" s="213">
        <v>0</v>
      </c>
      <c r="G82" s="213">
        <v>0</v>
      </c>
      <c r="H82" s="213">
        <v>2005</v>
      </c>
      <c r="I82" s="213">
        <v>2005</v>
      </c>
      <c r="J82" s="214">
        <v>2005</v>
      </c>
      <c r="K82" s="215"/>
    </row>
    <row r="83" spans="1:11" ht="37.5">
      <c r="A83" s="324"/>
      <c r="B83" s="316"/>
      <c r="C83" s="220" t="s">
        <v>36</v>
      </c>
      <c r="D83" s="212">
        <v>0</v>
      </c>
      <c r="E83" s="213">
        <v>0</v>
      </c>
      <c r="F83" s="213">
        <v>0</v>
      </c>
      <c r="G83" s="213">
        <v>0</v>
      </c>
      <c r="H83" s="213">
        <v>21</v>
      </c>
      <c r="I83" s="213">
        <v>21</v>
      </c>
      <c r="J83" s="214">
        <v>21</v>
      </c>
      <c r="K83" s="215"/>
    </row>
    <row r="84" spans="1:11" ht="19.5" thickBot="1">
      <c r="A84" s="324"/>
      <c r="B84" s="316"/>
      <c r="C84" s="251" t="s">
        <v>25</v>
      </c>
      <c r="D84" s="252">
        <f t="shared" ref="D84:J84" si="27">D80-D81-D82-D83</f>
        <v>0</v>
      </c>
      <c r="E84" s="253">
        <f t="shared" si="27"/>
        <v>0</v>
      </c>
      <c r="F84" s="253">
        <f t="shared" si="27"/>
        <v>0</v>
      </c>
      <c r="G84" s="253">
        <f t="shared" si="27"/>
        <v>0</v>
      </c>
      <c r="H84" s="253">
        <f t="shared" si="27"/>
        <v>0</v>
      </c>
      <c r="I84" s="253">
        <f t="shared" si="27"/>
        <v>0</v>
      </c>
      <c r="J84" s="254">
        <f t="shared" si="27"/>
        <v>0</v>
      </c>
      <c r="K84" s="200"/>
    </row>
    <row r="85" spans="1:11" ht="38.25" thickBot="1">
      <c r="A85" s="325"/>
      <c r="B85" s="239" t="s">
        <v>197</v>
      </c>
      <c r="C85" s="240" t="s">
        <v>28</v>
      </c>
      <c r="D85" s="241">
        <f>D73+D80</f>
        <v>42450</v>
      </c>
      <c r="E85" s="241">
        <f t="shared" ref="E85:J85" si="28">E73+E80</f>
        <v>42400</v>
      </c>
      <c r="F85" s="241">
        <f t="shared" si="28"/>
        <v>42410</v>
      </c>
      <c r="G85" s="241">
        <f t="shared" si="28"/>
        <v>42420</v>
      </c>
      <c r="H85" s="241">
        <f t="shared" si="28"/>
        <v>70640</v>
      </c>
      <c r="I85" s="241">
        <f t="shared" si="28"/>
        <v>70655</v>
      </c>
      <c r="J85" s="241">
        <f t="shared" si="28"/>
        <v>70670</v>
      </c>
      <c r="K85" s="206"/>
    </row>
    <row r="86" spans="1:11">
      <c r="A86" s="315" t="s">
        <v>6</v>
      </c>
      <c r="B86" s="313" t="s">
        <v>196</v>
      </c>
      <c r="C86" s="186" t="s">
        <v>32</v>
      </c>
      <c r="D86" s="187">
        <v>1942937</v>
      </c>
      <c r="E86" s="188">
        <v>1926075</v>
      </c>
      <c r="F86" s="188">
        <v>1989640</v>
      </c>
      <c r="G86" s="188">
        <v>1955288</v>
      </c>
      <c r="H86" s="188">
        <v>1906213</v>
      </c>
      <c r="I86" s="188">
        <v>1891485</v>
      </c>
      <c r="J86" s="189">
        <v>1911081</v>
      </c>
      <c r="K86" s="190"/>
    </row>
    <row r="87" spans="1:11" ht="15" customHeight="1">
      <c r="A87" s="316"/>
      <c r="B87" s="312"/>
      <c r="C87" s="191" t="s">
        <v>31</v>
      </c>
      <c r="D87" s="212">
        <v>350</v>
      </c>
      <c r="E87" s="213">
        <v>400</v>
      </c>
      <c r="F87" s="213">
        <v>400</v>
      </c>
      <c r="G87" s="213">
        <v>420</v>
      </c>
      <c r="H87" s="213">
        <v>440</v>
      </c>
      <c r="I87" s="213">
        <v>440</v>
      </c>
      <c r="J87" s="214">
        <v>440</v>
      </c>
      <c r="K87" s="215"/>
    </row>
    <row r="88" spans="1:11" ht="15" customHeight="1">
      <c r="A88" s="316"/>
      <c r="B88" s="312"/>
      <c r="C88" s="191" t="s">
        <v>29</v>
      </c>
      <c r="D88" s="212"/>
      <c r="E88" s="213"/>
      <c r="F88" s="213"/>
      <c r="G88" s="213">
        <v>34212</v>
      </c>
      <c r="H88" s="213">
        <v>29187</v>
      </c>
      <c r="I88" s="213">
        <v>43915</v>
      </c>
      <c r="J88" s="214">
        <v>24319</v>
      </c>
      <c r="K88" s="215"/>
    </row>
    <row r="89" spans="1:11" ht="15.75" customHeight="1" thickBot="1">
      <c r="A89" s="316"/>
      <c r="B89" s="314"/>
      <c r="C89" s="196" t="s">
        <v>199</v>
      </c>
      <c r="D89" s="204">
        <f t="shared" ref="D89:J89" si="29">D86+D87+D88</f>
        <v>1943287</v>
      </c>
      <c r="E89" s="205">
        <f t="shared" si="29"/>
        <v>1926475</v>
      </c>
      <c r="F89" s="205">
        <f t="shared" si="29"/>
        <v>1990040</v>
      </c>
      <c r="G89" s="205">
        <f t="shared" si="29"/>
        <v>1989920</v>
      </c>
      <c r="H89" s="205">
        <f t="shared" si="29"/>
        <v>1935840</v>
      </c>
      <c r="I89" s="205">
        <f t="shared" si="29"/>
        <v>1935840</v>
      </c>
      <c r="J89" s="228">
        <f t="shared" si="29"/>
        <v>1935840</v>
      </c>
      <c r="K89" s="225"/>
    </row>
    <row r="90" spans="1:11" ht="12.75" customHeight="1">
      <c r="A90" s="316"/>
      <c r="B90" s="312" t="s">
        <v>195</v>
      </c>
      <c r="C90" s="186" t="s">
        <v>32</v>
      </c>
      <c r="D90" s="187">
        <v>0</v>
      </c>
      <c r="E90" s="188">
        <v>0</v>
      </c>
      <c r="F90" s="188">
        <v>0</v>
      </c>
      <c r="G90" s="188">
        <v>0</v>
      </c>
      <c r="H90" s="188">
        <v>788300</v>
      </c>
      <c r="I90" s="188">
        <v>786800</v>
      </c>
      <c r="J90" s="189">
        <v>784900</v>
      </c>
      <c r="K90" s="190"/>
    </row>
    <row r="91" spans="1:11" ht="15" customHeight="1">
      <c r="A91" s="316"/>
      <c r="B91" s="312"/>
      <c r="C91" s="191" t="s">
        <v>31</v>
      </c>
      <c r="D91" s="212">
        <v>0</v>
      </c>
      <c r="E91" s="213">
        <v>0</v>
      </c>
      <c r="F91" s="213">
        <v>0</v>
      </c>
      <c r="G91" s="213">
        <v>0</v>
      </c>
      <c r="H91" s="213">
        <v>25382</v>
      </c>
      <c r="I91" s="213">
        <v>416</v>
      </c>
      <c r="J91" s="214">
        <v>400</v>
      </c>
      <c r="K91" s="215"/>
    </row>
    <row r="92" spans="1:11" ht="15" customHeight="1">
      <c r="A92" s="316"/>
      <c r="B92" s="312"/>
      <c r="C92" s="191" t="s">
        <v>29</v>
      </c>
      <c r="D92" s="212">
        <v>0</v>
      </c>
      <c r="E92" s="213">
        <v>0</v>
      </c>
      <c r="F92" s="213">
        <v>0</v>
      </c>
      <c r="G92" s="213">
        <v>0</v>
      </c>
      <c r="H92" s="213"/>
      <c r="I92" s="213"/>
      <c r="J92" s="214"/>
      <c r="K92" s="215"/>
    </row>
    <row r="93" spans="1:11" ht="15.75" customHeight="1" thickBot="1">
      <c r="A93" s="316"/>
      <c r="B93" s="312"/>
      <c r="C93" s="196" t="s">
        <v>199</v>
      </c>
      <c r="D93" s="204">
        <f t="shared" ref="D93:J93" si="30">D90+D91+D92</f>
        <v>0</v>
      </c>
      <c r="E93" s="205">
        <f t="shared" si="30"/>
        <v>0</v>
      </c>
      <c r="F93" s="205">
        <f t="shared" si="30"/>
        <v>0</v>
      </c>
      <c r="G93" s="205">
        <f t="shared" si="30"/>
        <v>0</v>
      </c>
      <c r="H93" s="205">
        <f t="shared" si="30"/>
        <v>813682</v>
      </c>
      <c r="I93" s="205">
        <f t="shared" si="30"/>
        <v>787216</v>
      </c>
      <c r="J93" s="228">
        <f t="shared" si="30"/>
        <v>785300</v>
      </c>
      <c r="K93" s="225"/>
    </row>
    <row r="94" spans="1:11" ht="15.75" customHeight="1" thickBot="1">
      <c r="A94" s="317"/>
      <c r="B94" s="229" t="s">
        <v>197</v>
      </c>
      <c r="C94" s="196" t="s">
        <v>28</v>
      </c>
      <c r="D94" s="241">
        <f>D89+D93</f>
        <v>1943287</v>
      </c>
      <c r="E94" s="241">
        <f t="shared" ref="E94:J94" si="31">E89+E93</f>
        <v>1926475</v>
      </c>
      <c r="F94" s="241">
        <f t="shared" si="31"/>
        <v>1990040</v>
      </c>
      <c r="G94" s="241">
        <f t="shared" si="31"/>
        <v>1989920</v>
      </c>
      <c r="H94" s="241">
        <f t="shared" si="31"/>
        <v>2749522</v>
      </c>
      <c r="I94" s="241">
        <f t="shared" si="31"/>
        <v>2723056</v>
      </c>
      <c r="J94" s="241">
        <f t="shared" si="31"/>
        <v>2721140</v>
      </c>
      <c r="K94" s="206"/>
    </row>
    <row r="95" spans="1:11" ht="12.75" customHeight="1">
      <c r="A95" s="315" t="s">
        <v>7</v>
      </c>
      <c r="B95" s="313" t="s">
        <v>196</v>
      </c>
      <c r="C95" s="255" t="s">
        <v>30</v>
      </c>
      <c r="D95" s="187">
        <v>98796</v>
      </c>
      <c r="E95" s="188">
        <v>104000</v>
      </c>
      <c r="F95" s="188">
        <v>104400</v>
      </c>
      <c r="G95" s="188">
        <v>104520</v>
      </c>
      <c r="H95" s="188">
        <v>104640</v>
      </c>
      <c r="I95" s="188">
        <v>104640</v>
      </c>
      <c r="J95" s="189">
        <v>104640</v>
      </c>
      <c r="K95" s="190"/>
    </row>
    <row r="96" spans="1:11" ht="37.5">
      <c r="A96" s="316"/>
      <c r="B96" s="312"/>
      <c r="C96" s="256" t="s">
        <v>31</v>
      </c>
      <c r="D96" s="212"/>
      <c r="E96" s="213"/>
      <c r="F96" s="213"/>
      <c r="G96" s="213"/>
      <c r="H96" s="213"/>
      <c r="I96" s="213"/>
      <c r="J96" s="214"/>
      <c r="K96" s="215"/>
    </row>
    <row r="97" spans="1:11">
      <c r="A97" s="316"/>
      <c r="B97" s="312"/>
      <c r="C97" s="256" t="s">
        <v>29</v>
      </c>
      <c r="D97" s="212"/>
      <c r="E97" s="213"/>
      <c r="F97" s="213"/>
      <c r="G97" s="213"/>
      <c r="H97" s="213"/>
      <c r="I97" s="213"/>
      <c r="J97" s="214"/>
      <c r="K97" s="215"/>
    </row>
    <row r="98" spans="1:11" ht="19.5" thickBot="1">
      <c r="A98" s="316"/>
      <c r="B98" s="314"/>
      <c r="C98" s="257" t="s">
        <v>199</v>
      </c>
      <c r="D98" s="204">
        <f t="shared" ref="D98:J98" si="32">D95+D96+D97</f>
        <v>98796</v>
      </c>
      <c r="E98" s="205">
        <f t="shared" si="32"/>
        <v>104000</v>
      </c>
      <c r="F98" s="205">
        <f t="shared" si="32"/>
        <v>104400</v>
      </c>
      <c r="G98" s="205">
        <f t="shared" si="32"/>
        <v>104520</v>
      </c>
      <c r="H98" s="205">
        <f t="shared" si="32"/>
        <v>104640</v>
      </c>
      <c r="I98" s="205">
        <f t="shared" si="32"/>
        <v>104640</v>
      </c>
      <c r="J98" s="228">
        <f t="shared" si="32"/>
        <v>104640</v>
      </c>
      <c r="K98" s="225"/>
    </row>
    <row r="99" spans="1:11" ht="12.75" customHeight="1">
      <c r="A99" s="316"/>
      <c r="B99" s="313" t="s">
        <v>195</v>
      </c>
      <c r="C99" s="211" t="s">
        <v>30</v>
      </c>
      <c r="D99" s="192">
        <v>0</v>
      </c>
      <c r="E99" s="193">
        <v>0</v>
      </c>
      <c r="F99" s="193">
        <v>0</v>
      </c>
      <c r="G99" s="193">
        <v>0</v>
      </c>
      <c r="H99" s="193">
        <v>84818</v>
      </c>
      <c r="I99" s="193">
        <v>109784</v>
      </c>
      <c r="J99" s="194">
        <v>110200</v>
      </c>
      <c r="K99" s="195"/>
    </row>
    <row r="100" spans="1:11" ht="37.5">
      <c r="A100" s="316"/>
      <c r="B100" s="312"/>
      <c r="C100" s="191" t="s">
        <v>31</v>
      </c>
      <c r="D100" s="212">
        <v>0</v>
      </c>
      <c r="E100" s="213">
        <v>0</v>
      </c>
      <c r="F100" s="213">
        <v>0</v>
      </c>
      <c r="G100" s="213">
        <v>0</v>
      </c>
      <c r="H100" s="213"/>
      <c r="I100" s="213"/>
      <c r="J100" s="214"/>
      <c r="K100" s="215"/>
    </row>
    <row r="101" spans="1:11">
      <c r="A101" s="316"/>
      <c r="B101" s="312"/>
      <c r="C101" s="191" t="s">
        <v>29</v>
      </c>
      <c r="D101" s="212">
        <v>0</v>
      </c>
      <c r="E101" s="213">
        <v>0</v>
      </c>
      <c r="F101" s="213">
        <v>0</v>
      </c>
      <c r="G101" s="213">
        <v>0</v>
      </c>
      <c r="H101" s="213"/>
      <c r="I101" s="213"/>
      <c r="J101" s="214"/>
      <c r="K101" s="215"/>
    </row>
    <row r="102" spans="1:11" ht="19.5" thickBot="1">
      <c r="A102" s="316"/>
      <c r="B102" s="314"/>
      <c r="C102" s="196" t="s">
        <v>199</v>
      </c>
      <c r="D102" s="197">
        <f t="shared" ref="D102:J102" si="33">D99+D100+D101</f>
        <v>0</v>
      </c>
      <c r="E102" s="198">
        <f t="shared" si="33"/>
        <v>0</v>
      </c>
      <c r="F102" s="198">
        <f t="shared" si="33"/>
        <v>0</v>
      </c>
      <c r="G102" s="198">
        <f t="shared" si="33"/>
        <v>0</v>
      </c>
      <c r="H102" s="198">
        <f t="shared" si="33"/>
        <v>84818</v>
      </c>
      <c r="I102" s="198">
        <f t="shared" si="33"/>
        <v>109784</v>
      </c>
      <c r="J102" s="199">
        <f t="shared" si="33"/>
        <v>110200</v>
      </c>
      <c r="K102" s="200"/>
    </row>
    <row r="103" spans="1:11" ht="38.25" thickBot="1">
      <c r="A103" s="317"/>
      <c r="B103" s="231" t="s">
        <v>197</v>
      </c>
      <c r="C103" s="196" t="s">
        <v>28</v>
      </c>
      <c r="D103" s="241">
        <f>D98+D102</f>
        <v>98796</v>
      </c>
      <c r="E103" s="241">
        <f t="shared" ref="E103:J103" si="34">E98+E102</f>
        <v>104000</v>
      </c>
      <c r="F103" s="241">
        <f t="shared" si="34"/>
        <v>104400</v>
      </c>
      <c r="G103" s="241">
        <f t="shared" si="34"/>
        <v>104520</v>
      </c>
      <c r="H103" s="241">
        <f t="shared" si="34"/>
        <v>189458</v>
      </c>
      <c r="I103" s="241">
        <f t="shared" si="34"/>
        <v>214424</v>
      </c>
      <c r="J103" s="241">
        <f t="shared" si="34"/>
        <v>214840</v>
      </c>
      <c r="K103" s="206"/>
    </row>
    <row r="104" spans="1:11" ht="37.5">
      <c r="A104" s="315" t="s">
        <v>8</v>
      </c>
      <c r="B104" s="313" t="s">
        <v>196</v>
      </c>
      <c r="C104" s="186" t="s">
        <v>30</v>
      </c>
      <c r="D104" s="187">
        <v>576700</v>
      </c>
      <c r="E104" s="188">
        <v>569525</v>
      </c>
      <c r="F104" s="188">
        <v>541015</v>
      </c>
      <c r="G104" s="188">
        <v>520560</v>
      </c>
      <c r="H104" s="188">
        <v>575520</v>
      </c>
      <c r="I104" s="188">
        <v>575520</v>
      </c>
      <c r="J104" s="189">
        <v>575520</v>
      </c>
      <c r="K104" s="190"/>
    </row>
    <row r="105" spans="1:11" ht="15" customHeight="1">
      <c r="A105" s="316"/>
      <c r="B105" s="312"/>
      <c r="C105" s="191" t="s">
        <v>31</v>
      </c>
      <c r="D105" s="212"/>
      <c r="E105" s="213"/>
      <c r="F105" s="213"/>
      <c r="G105" s="213"/>
      <c r="H105" s="213"/>
      <c r="I105" s="213"/>
      <c r="J105" s="214"/>
      <c r="K105" s="215"/>
    </row>
    <row r="106" spans="1:11" ht="15" customHeight="1">
      <c r="A106" s="316"/>
      <c r="B106" s="312"/>
      <c r="C106" s="191" t="s">
        <v>29</v>
      </c>
      <c r="D106" s="212"/>
      <c r="E106" s="213"/>
      <c r="F106" s="213"/>
      <c r="G106" s="213"/>
      <c r="H106" s="213"/>
      <c r="I106" s="213"/>
      <c r="J106" s="214"/>
      <c r="K106" s="215"/>
    </row>
    <row r="107" spans="1:11" ht="15.75" customHeight="1" thickBot="1">
      <c r="A107" s="316"/>
      <c r="B107" s="314"/>
      <c r="C107" s="196" t="s">
        <v>199</v>
      </c>
      <c r="D107" s="204">
        <f t="shared" ref="D107:J107" si="35">D104+D105+D106</f>
        <v>576700</v>
      </c>
      <c r="E107" s="205">
        <f t="shared" si="35"/>
        <v>569525</v>
      </c>
      <c r="F107" s="205">
        <f t="shared" si="35"/>
        <v>541015</v>
      </c>
      <c r="G107" s="205">
        <f t="shared" si="35"/>
        <v>520560</v>
      </c>
      <c r="H107" s="205">
        <f t="shared" si="35"/>
        <v>575520</v>
      </c>
      <c r="I107" s="205">
        <f t="shared" si="35"/>
        <v>575520</v>
      </c>
      <c r="J107" s="228">
        <f t="shared" si="35"/>
        <v>575520</v>
      </c>
      <c r="K107" s="225"/>
    </row>
    <row r="108" spans="1:11" ht="12.75" customHeight="1">
      <c r="A108" s="316"/>
      <c r="B108" s="312" t="s">
        <v>195</v>
      </c>
      <c r="C108" s="186" t="s">
        <v>30</v>
      </c>
      <c r="D108" s="187">
        <v>0</v>
      </c>
      <c r="E108" s="188">
        <v>0</v>
      </c>
      <c r="F108" s="188">
        <v>0</v>
      </c>
      <c r="G108" s="188">
        <v>0</v>
      </c>
      <c r="H108" s="188">
        <v>605500</v>
      </c>
      <c r="I108" s="188">
        <v>604000</v>
      </c>
      <c r="J108" s="189">
        <v>602500</v>
      </c>
      <c r="K108" s="190"/>
    </row>
    <row r="109" spans="1:11" ht="15" customHeight="1">
      <c r="A109" s="316"/>
      <c r="B109" s="312"/>
      <c r="C109" s="191" t="s">
        <v>31</v>
      </c>
      <c r="D109" s="212">
        <v>0</v>
      </c>
      <c r="E109" s="213">
        <v>0</v>
      </c>
      <c r="F109" s="213">
        <v>0</v>
      </c>
      <c r="G109" s="213">
        <v>0</v>
      </c>
      <c r="H109" s="213"/>
      <c r="I109" s="213"/>
      <c r="J109" s="214"/>
      <c r="K109" s="215"/>
    </row>
    <row r="110" spans="1:11" ht="15" customHeight="1">
      <c r="A110" s="316"/>
      <c r="B110" s="312"/>
      <c r="C110" s="191" t="s">
        <v>29</v>
      </c>
      <c r="D110" s="212">
        <v>0</v>
      </c>
      <c r="E110" s="213">
        <v>0</v>
      </c>
      <c r="F110" s="213">
        <v>0</v>
      </c>
      <c r="G110" s="213">
        <v>0</v>
      </c>
      <c r="H110" s="213"/>
      <c r="I110" s="213"/>
      <c r="J110" s="214"/>
      <c r="K110" s="215"/>
    </row>
    <row r="111" spans="1:11" ht="15.75" customHeight="1" thickBot="1">
      <c r="A111" s="316"/>
      <c r="B111" s="312"/>
      <c r="C111" s="196" t="s">
        <v>199</v>
      </c>
      <c r="D111" s="204">
        <f t="shared" ref="D111:J111" si="36">D108+D109+D110</f>
        <v>0</v>
      </c>
      <c r="E111" s="205">
        <f t="shared" si="36"/>
        <v>0</v>
      </c>
      <c r="F111" s="205">
        <f t="shared" si="36"/>
        <v>0</v>
      </c>
      <c r="G111" s="205">
        <f t="shared" si="36"/>
        <v>0</v>
      </c>
      <c r="H111" s="205">
        <f t="shared" si="36"/>
        <v>605500</v>
      </c>
      <c r="I111" s="205">
        <f t="shared" si="36"/>
        <v>604000</v>
      </c>
      <c r="J111" s="228">
        <f t="shared" si="36"/>
        <v>602500</v>
      </c>
      <c r="K111" s="225"/>
    </row>
    <row r="112" spans="1:11" ht="15.75" customHeight="1" thickBot="1">
      <c r="A112" s="317"/>
      <c r="B112" s="229" t="s">
        <v>197</v>
      </c>
      <c r="C112" s="196" t="s">
        <v>28</v>
      </c>
      <c r="D112" s="241">
        <f>D107+D111</f>
        <v>576700</v>
      </c>
      <c r="E112" s="241">
        <f t="shared" ref="E112:J112" si="37">E107+E111</f>
        <v>569525</v>
      </c>
      <c r="F112" s="241">
        <f t="shared" si="37"/>
        <v>541015</v>
      </c>
      <c r="G112" s="241">
        <f t="shared" si="37"/>
        <v>520560</v>
      </c>
      <c r="H112" s="241">
        <f t="shared" si="37"/>
        <v>1181020</v>
      </c>
      <c r="I112" s="241">
        <f t="shared" si="37"/>
        <v>1179520</v>
      </c>
      <c r="J112" s="241">
        <f t="shared" si="37"/>
        <v>1178020</v>
      </c>
      <c r="K112" s="206"/>
    </row>
    <row r="113" spans="1:11" ht="12.75" customHeight="1">
      <c r="A113" s="318" t="s">
        <v>41</v>
      </c>
      <c r="B113" s="309" t="s">
        <v>197</v>
      </c>
      <c r="C113" s="211" t="s">
        <v>33</v>
      </c>
      <c r="D113" s="258">
        <f>D86+D95+D104+D108+D99+D90</f>
        <v>2618433</v>
      </c>
      <c r="E113" s="258">
        <f t="shared" ref="E113:J113" si="38">E86+E95+E104+E108+E99+E90</f>
        <v>2599600</v>
      </c>
      <c r="F113" s="258">
        <f t="shared" si="38"/>
        <v>2635055</v>
      </c>
      <c r="G113" s="258">
        <f t="shared" si="38"/>
        <v>2580368</v>
      </c>
      <c r="H113" s="258">
        <f t="shared" si="38"/>
        <v>4064991</v>
      </c>
      <c r="I113" s="258">
        <f t="shared" si="38"/>
        <v>4072229</v>
      </c>
      <c r="J113" s="258">
        <f t="shared" si="38"/>
        <v>4088841</v>
      </c>
      <c r="K113" s="259"/>
    </row>
    <row r="114" spans="1:11" ht="37.5">
      <c r="A114" s="319"/>
      <c r="B114" s="310"/>
      <c r="C114" s="191" t="s">
        <v>31</v>
      </c>
      <c r="D114" s="236">
        <f t="shared" ref="D114:J114" si="39">D87+D96+D105+D109+D100+D91</f>
        <v>350</v>
      </c>
      <c r="E114" s="237">
        <f t="shared" si="39"/>
        <v>400</v>
      </c>
      <c r="F114" s="237">
        <f t="shared" si="39"/>
        <v>400</v>
      </c>
      <c r="G114" s="237">
        <f t="shared" si="39"/>
        <v>420</v>
      </c>
      <c r="H114" s="237">
        <f t="shared" si="39"/>
        <v>25822</v>
      </c>
      <c r="I114" s="237">
        <f t="shared" si="39"/>
        <v>856</v>
      </c>
      <c r="J114" s="238">
        <f t="shared" si="39"/>
        <v>840</v>
      </c>
      <c r="K114" s="219"/>
    </row>
    <row r="115" spans="1:11">
      <c r="A115" s="319"/>
      <c r="B115" s="310"/>
      <c r="C115" s="191" t="s">
        <v>29</v>
      </c>
      <c r="D115" s="236">
        <f t="shared" ref="D115:J115" si="40">D88+D97+D106+D110+D101+D92</f>
        <v>0</v>
      </c>
      <c r="E115" s="237">
        <f t="shared" si="40"/>
        <v>0</v>
      </c>
      <c r="F115" s="237">
        <f t="shared" si="40"/>
        <v>0</v>
      </c>
      <c r="G115" s="237">
        <f t="shared" si="40"/>
        <v>34212</v>
      </c>
      <c r="H115" s="237">
        <f t="shared" si="40"/>
        <v>29187</v>
      </c>
      <c r="I115" s="237">
        <f t="shared" si="40"/>
        <v>43915</v>
      </c>
      <c r="J115" s="238">
        <f t="shared" si="40"/>
        <v>24319</v>
      </c>
      <c r="K115" s="219"/>
    </row>
    <row r="116" spans="1:11" ht="19.5" thickBot="1">
      <c r="A116" s="320"/>
      <c r="B116" s="311"/>
      <c r="C116" s="196" t="s">
        <v>28</v>
      </c>
      <c r="D116" s="204">
        <f t="shared" ref="D116:J116" si="41">D113+D114+D115</f>
        <v>2618783</v>
      </c>
      <c r="E116" s="205">
        <f t="shared" si="41"/>
        <v>2600000</v>
      </c>
      <c r="F116" s="205">
        <f t="shared" si="41"/>
        <v>2635455</v>
      </c>
      <c r="G116" s="205">
        <f t="shared" si="41"/>
        <v>2615000</v>
      </c>
      <c r="H116" s="205">
        <f t="shared" si="41"/>
        <v>4120000</v>
      </c>
      <c r="I116" s="205">
        <f t="shared" si="41"/>
        <v>4117000</v>
      </c>
      <c r="J116" s="228">
        <f t="shared" si="41"/>
        <v>4114000</v>
      </c>
      <c r="K116" s="225"/>
    </row>
    <row r="117" spans="1:11" ht="42" customHeight="1" thickBot="1">
      <c r="A117" s="173" t="s">
        <v>15</v>
      </c>
      <c r="B117" s="173"/>
    </row>
    <row r="118" spans="1:11" ht="17.25" customHeight="1" thickBot="1">
      <c r="A118" s="180" t="s">
        <v>0</v>
      </c>
      <c r="B118" s="180" t="s">
        <v>194</v>
      </c>
      <c r="C118" s="181" t="s">
        <v>4</v>
      </c>
      <c r="D118" s="182">
        <v>2015</v>
      </c>
      <c r="E118" s="183">
        <v>2016</v>
      </c>
      <c r="F118" s="183">
        <v>2017</v>
      </c>
      <c r="G118" s="183">
        <v>2018</v>
      </c>
      <c r="H118" s="183">
        <v>2019</v>
      </c>
      <c r="I118" s="183">
        <v>2020</v>
      </c>
      <c r="J118" s="184">
        <v>2021</v>
      </c>
      <c r="K118" s="185" t="s">
        <v>10</v>
      </c>
    </row>
    <row r="119" spans="1:11" ht="21.75" customHeight="1">
      <c r="A119" s="336" t="s">
        <v>16</v>
      </c>
      <c r="B119" s="315" t="s">
        <v>196</v>
      </c>
      <c r="C119" s="186" t="s">
        <v>26</v>
      </c>
      <c r="D119" s="187">
        <v>58709</v>
      </c>
      <c r="E119" s="188">
        <v>57843</v>
      </c>
      <c r="F119" s="188">
        <v>56978</v>
      </c>
      <c r="G119" s="188">
        <v>56114</v>
      </c>
      <c r="H119" s="188">
        <v>55250</v>
      </c>
      <c r="I119" s="188">
        <v>54386</v>
      </c>
      <c r="J119" s="189">
        <v>53538</v>
      </c>
      <c r="K119" s="190"/>
    </row>
    <row r="120" spans="1:11" ht="35.25" customHeight="1">
      <c r="A120" s="337"/>
      <c r="B120" s="316"/>
      <c r="C120" s="191" t="s">
        <v>27</v>
      </c>
      <c r="D120" s="212">
        <v>7</v>
      </c>
      <c r="E120" s="213">
        <v>9</v>
      </c>
      <c r="F120" s="213">
        <v>10</v>
      </c>
      <c r="G120" s="213">
        <v>10</v>
      </c>
      <c r="H120" s="213">
        <v>10</v>
      </c>
      <c r="I120" s="213">
        <v>10</v>
      </c>
      <c r="J120" s="214">
        <v>10</v>
      </c>
      <c r="K120" s="215"/>
    </row>
    <row r="121" spans="1:11" ht="21.75" customHeight="1" thickBot="1">
      <c r="A121" s="337"/>
      <c r="B121" s="317"/>
      <c r="C121" s="196" t="s">
        <v>199</v>
      </c>
      <c r="D121" s="197">
        <f t="shared" ref="D121:J121" si="42">D119+D120</f>
        <v>58716</v>
      </c>
      <c r="E121" s="198">
        <f t="shared" si="42"/>
        <v>57852</v>
      </c>
      <c r="F121" s="198">
        <f t="shared" si="42"/>
        <v>56988</v>
      </c>
      <c r="G121" s="198">
        <f t="shared" si="42"/>
        <v>56124</v>
      </c>
      <c r="H121" s="198">
        <f t="shared" si="42"/>
        <v>55260</v>
      </c>
      <c r="I121" s="198">
        <f t="shared" si="42"/>
        <v>54396</v>
      </c>
      <c r="J121" s="199">
        <f t="shared" si="42"/>
        <v>53548</v>
      </c>
      <c r="K121" s="200"/>
    </row>
    <row r="122" spans="1:11" ht="21.75" customHeight="1">
      <c r="A122" s="337"/>
      <c r="B122" s="315" t="s">
        <v>195</v>
      </c>
      <c r="C122" s="186" t="s">
        <v>26</v>
      </c>
      <c r="D122" s="187">
        <v>0</v>
      </c>
      <c r="E122" s="188">
        <v>0</v>
      </c>
      <c r="F122" s="188">
        <v>0</v>
      </c>
      <c r="G122" s="188">
        <v>0</v>
      </c>
      <c r="H122" s="188">
        <v>20918</v>
      </c>
      <c r="I122" s="188">
        <v>20095</v>
      </c>
      <c r="J122" s="189">
        <v>20667</v>
      </c>
      <c r="K122" s="190"/>
    </row>
    <row r="123" spans="1:11" ht="32.25" customHeight="1">
      <c r="A123" s="337"/>
      <c r="B123" s="316"/>
      <c r="C123" s="191" t="s">
        <v>27</v>
      </c>
      <c r="D123" s="212">
        <v>0</v>
      </c>
      <c r="E123" s="213">
        <v>0</v>
      </c>
      <c r="F123" s="213">
        <v>0</v>
      </c>
      <c r="G123" s="213">
        <v>0</v>
      </c>
      <c r="H123" s="213">
        <v>415</v>
      </c>
      <c r="I123" s="213">
        <v>5</v>
      </c>
      <c r="J123" s="214">
        <v>5</v>
      </c>
      <c r="K123" s="215"/>
    </row>
    <row r="124" spans="1:11" ht="21.75" customHeight="1" thickBot="1">
      <c r="A124" s="337"/>
      <c r="B124" s="317"/>
      <c r="C124" s="196" t="s">
        <v>199</v>
      </c>
      <c r="D124" s="197">
        <f t="shared" ref="D124:J124" si="43">D122+D123</f>
        <v>0</v>
      </c>
      <c r="E124" s="198">
        <f t="shared" si="43"/>
        <v>0</v>
      </c>
      <c r="F124" s="198">
        <f t="shared" si="43"/>
        <v>0</v>
      </c>
      <c r="G124" s="198">
        <f t="shared" si="43"/>
        <v>0</v>
      </c>
      <c r="H124" s="198">
        <f t="shared" si="43"/>
        <v>21333</v>
      </c>
      <c r="I124" s="198">
        <f t="shared" si="43"/>
        <v>20100</v>
      </c>
      <c r="J124" s="199">
        <f t="shared" si="43"/>
        <v>20672</v>
      </c>
      <c r="K124" s="200"/>
    </row>
    <row r="125" spans="1:11" ht="40.5" customHeight="1" thickBot="1">
      <c r="A125" s="338"/>
      <c r="B125" s="239" t="s">
        <v>197</v>
      </c>
      <c r="C125" s="196" t="s">
        <v>28</v>
      </c>
      <c r="D125" s="241">
        <f>D121+D124</f>
        <v>58716</v>
      </c>
      <c r="E125" s="241">
        <f t="shared" ref="E125:J125" si="44">E121+E124</f>
        <v>57852</v>
      </c>
      <c r="F125" s="241">
        <f t="shared" si="44"/>
        <v>56988</v>
      </c>
      <c r="G125" s="241">
        <f t="shared" si="44"/>
        <v>56124</v>
      </c>
      <c r="H125" s="241">
        <f t="shared" si="44"/>
        <v>76593</v>
      </c>
      <c r="I125" s="241">
        <f t="shared" si="44"/>
        <v>74496</v>
      </c>
      <c r="J125" s="241">
        <f t="shared" si="44"/>
        <v>74220</v>
      </c>
      <c r="K125" s="206"/>
    </row>
    <row r="126" spans="1:11" ht="12.75" customHeight="1">
      <c r="A126" s="333" t="s">
        <v>17</v>
      </c>
      <c r="B126" s="315" t="s">
        <v>196</v>
      </c>
      <c r="C126" s="186" t="s">
        <v>26</v>
      </c>
      <c r="D126" s="187">
        <v>37473</v>
      </c>
      <c r="E126" s="188">
        <v>37591</v>
      </c>
      <c r="F126" s="188">
        <v>37600</v>
      </c>
      <c r="G126" s="188">
        <v>37610</v>
      </c>
      <c r="H126" s="188">
        <v>37620</v>
      </c>
      <c r="I126" s="188">
        <v>37630</v>
      </c>
      <c r="J126" s="189">
        <v>37640</v>
      </c>
      <c r="K126" s="190"/>
    </row>
    <row r="127" spans="1:11" ht="15" customHeight="1">
      <c r="A127" s="334"/>
      <c r="B127" s="316"/>
      <c r="C127" s="191" t="s">
        <v>27</v>
      </c>
      <c r="D127" s="212">
        <v>7</v>
      </c>
      <c r="E127" s="213">
        <v>9</v>
      </c>
      <c r="F127" s="213">
        <v>10</v>
      </c>
      <c r="G127" s="213">
        <v>10</v>
      </c>
      <c r="H127" s="213">
        <v>10</v>
      </c>
      <c r="I127" s="213">
        <v>10</v>
      </c>
      <c r="J127" s="214">
        <v>10</v>
      </c>
      <c r="K127" s="215"/>
    </row>
    <row r="128" spans="1:11" ht="15" customHeight="1" thickBot="1">
      <c r="A128" s="334"/>
      <c r="B128" s="316"/>
      <c r="C128" s="196" t="s">
        <v>199</v>
      </c>
      <c r="D128" s="216">
        <f t="shared" ref="D128:J128" si="45">D126+D127</f>
        <v>37480</v>
      </c>
      <c r="E128" s="217">
        <f t="shared" si="45"/>
        <v>37600</v>
      </c>
      <c r="F128" s="217">
        <f t="shared" si="45"/>
        <v>37610</v>
      </c>
      <c r="G128" s="217">
        <f t="shared" si="45"/>
        <v>37620</v>
      </c>
      <c r="H128" s="217">
        <f t="shared" si="45"/>
        <v>37630</v>
      </c>
      <c r="I128" s="217">
        <f t="shared" si="45"/>
        <v>37640</v>
      </c>
      <c r="J128" s="218">
        <f t="shared" si="45"/>
        <v>37650</v>
      </c>
      <c r="K128" s="219"/>
    </row>
    <row r="129" spans="1:11" ht="15" customHeight="1">
      <c r="A129" s="334"/>
      <c r="B129" s="316"/>
      <c r="C129" s="220" t="s">
        <v>37</v>
      </c>
      <c r="D129" s="212">
        <v>34693</v>
      </c>
      <c r="E129" s="213">
        <v>34805</v>
      </c>
      <c r="F129" s="213">
        <v>34815</v>
      </c>
      <c r="G129" s="213">
        <v>34825</v>
      </c>
      <c r="H129" s="213">
        <v>34835</v>
      </c>
      <c r="I129" s="213">
        <v>34845</v>
      </c>
      <c r="J129" s="214">
        <v>34854</v>
      </c>
      <c r="K129" s="215"/>
    </row>
    <row r="130" spans="1:11" ht="15.75" customHeight="1">
      <c r="A130" s="334"/>
      <c r="B130" s="316"/>
      <c r="C130" s="220" t="s">
        <v>38</v>
      </c>
      <c r="D130" s="212">
        <v>1699</v>
      </c>
      <c r="E130" s="213">
        <v>1716</v>
      </c>
      <c r="F130" s="213">
        <v>1717</v>
      </c>
      <c r="G130" s="213">
        <v>1718</v>
      </c>
      <c r="H130" s="213">
        <v>1719</v>
      </c>
      <c r="I130" s="213">
        <v>1720</v>
      </c>
      <c r="J130" s="214">
        <v>1721</v>
      </c>
      <c r="K130" s="215"/>
    </row>
    <row r="131" spans="1:11" ht="15" customHeight="1">
      <c r="A131" s="334"/>
      <c r="B131" s="316"/>
      <c r="C131" s="220" t="s">
        <v>39</v>
      </c>
      <c r="D131" s="212">
        <v>1088</v>
      </c>
      <c r="E131" s="213">
        <v>1079</v>
      </c>
      <c r="F131" s="213">
        <v>1078</v>
      </c>
      <c r="G131" s="213">
        <v>1077</v>
      </c>
      <c r="H131" s="213">
        <v>1076</v>
      </c>
      <c r="I131" s="213">
        <v>1075</v>
      </c>
      <c r="J131" s="214">
        <v>1075</v>
      </c>
      <c r="K131" s="215"/>
    </row>
    <row r="132" spans="1:11" ht="15.75" customHeight="1" thickBot="1">
      <c r="A132" s="334"/>
      <c r="B132" s="317"/>
      <c r="C132" s="221" t="s">
        <v>25</v>
      </c>
      <c r="D132" s="222">
        <f t="shared" ref="D132:J132" si="46">D128-D129-D130-D131</f>
        <v>0</v>
      </c>
      <c r="E132" s="223">
        <f t="shared" si="46"/>
        <v>0</v>
      </c>
      <c r="F132" s="223">
        <f t="shared" si="46"/>
        <v>0</v>
      </c>
      <c r="G132" s="223">
        <f t="shared" si="46"/>
        <v>0</v>
      </c>
      <c r="H132" s="223">
        <f t="shared" si="46"/>
        <v>0</v>
      </c>
      <c r="I132" s="223">
        <f t="shared" si="46"/>
        <v>0</v>
      </c>
      <c r="J132" s="224">
        <f t="shared" si="46"/>
        <v>0</v>
      </c>
      <c r="K132" s="225"/>
    </row>
    <row r="133" spans="1:11" ht="12.75" customHeight="1">
      <c r="A133" s="334"/>
      <c r="B133" s="315" t="s">
        <v>195</v>
      </c>
      <c r="C133" s="186" t="s">
        <v>26</v>
      </c>
      <c r="D133" s="187">
        <v>0</v>
      </c>
      <c r="E133" s="188">
        <v>0</v>
      </c>
      <c r="F133" s="188">
        <v>0</v>
      </c>
      <c r="G133" s="188">
        <v>0</v>
      </c>
      <c r="H133" s="188">
        <v>25075</v>
      </c>
      <c r="I133" s="188">
        <v>25490</v>
      </c>
      <c r="J133" s="189">
        <v>25495</v>
      </c>
      <c r="K133" s="190"/>
    </row>
    <row r="134" spans="1:11" ht="15" customHeight="1">
      <c r="A134" s="334"/>
      <c r="B134" s="316"/>
      <c r="C134" s="191" t="s">
        <v>27</v>
      </c>
      <c r="D134" s="212">
        <v>0</v>
      </c>
      <c r="E134" s="213">
        <v>0</v>
      </c>
      <c r="F134" s="213">
        <v>0</v>
      </c>
      <c r="G134" s="213">
        <v>0</v>
      </c>
      <c r="H134" s="213">
        <v>415</v>
      </c>
      <c r="I134" s="213">
        <v>5</v>
      </c>
      <c r="J134" s="214">
        <v>5</v>
      </c>
      <c r="K134" s="215"/>
    </row>
    <row r="135" spans="1:11" ht="15" customHeight="1" thickBot="1">
      <c r="A135" s="334"/>
      <c r="B135" s="316"/>
      <c r="C135" s="196" t="s">
        <v>199</v>
      </c>
      <c r="D135" s="216">
        <f t="shared" ref="D135:J135" si="47">D133+D134</f>
        <v>0</v>
      </c>
      <c r="E135" s="217">
        <f t="shared" si="47"/>
        <v>0</v>
      </c>
      <c r="F135" s="217">
        <f t="shared" si="47"/>
        <v>0</v>
      </c>
      <c r="G135" s="217">
        <f t="shared" si="47"/>
        <v>0</v>
      </c>
      <c r="H135" s="217">
        <f t="shared" si="47"/>
        <v>25490</v>
      </c>
      <c r="I135" s="217">
        <f t="shared" si="47"/>
        <v>25495</v>
      </c>
      <c r="J135" s="218">
        <f t="shared" si="47"/>
        <v>25500</v>
      </c>
      <c r="K135" s="219"/>
    </row>
    <row r="136" spans="1:11" ht="15" customHeight="1">
      <c r="A136" s="334"/>
      <c r="B136" s="316"/>
      <c r="C136" s="220" t="s">
        <v>37</v>
      </c>
      <c r="D136" s="212">
        <v>0</v>
      </c>
      <c r="E136" s="213">
        <v>0</v>
      </c>
      <c r="F136" s="213">
        <v>0</v>
      </c>
      <c r="G136" s="213">
        <v>0</v>
      </c>
      <c r="H136" s="213">
        <v>23464</v>
      </c>
      <c r="I136" s="213">
        <v>23469</v>
      </c>
      <c r="J136" s="214">
        <v>23474</v>
      </c>
      <c r="K136" s="215"/>
    </row>
    <row r="137" spans="1:11" ht="15.75" customHeight="1">
      <c r="A137" s="334"/>
      <c r="B137" s="316"/>
      <c r="C137" s="220" t="s">
        <v>38</v>
      </c>
      <c r="D137" s="212">
        <v>0</v>
      </c>
      <c r="E137" s="213">
        <v>0</v>
      </c>
      <c r="F137" s="213">
        <v>0</v>
      </c>
      <c r="G137" s="213">
        <v>0</v>
      </c>
      <c r="H137" s="213">
        <v>2005</v>
      </c>
      <c r="I137" s="213">
        <v>2005</v>
      </c>
      <c r="J137" s="214">
        <v>2005</v>
      </c>
      <c r="K137" s="215"/>
    </row>
    <row r="138" spans="1:11" ht="15" customHeight="1">
      <c r="A138" s="334"/>
      <c r="B138" s="316"/>
      <c r="C138" s="220" t="s">
        <v>39</v>
      </c>
      <c r="D138" s="212">
        <v>0</v>
      </c>
      <c r="E138" s="213">
        <v>0</v>
      </c>
      <c r="F138" s="213">
        <v>0</v>
      </c>
      <c r="G138" s="213">
        <v>0</v>
      </c>
      <c r="H138" s="213">
        <v>21</v>
      </c>
      <c r="I138" s="213">
        <v>21</v>
      </c>
      <c r="J138" s="214">
        <v>21</v>
      </c>
      <c r="K138" s="215"/>
    </row>
    <row r="139" spans="1:11" ht="15.75" customHeight="1" thickBot="1">
      <c r="A139" s="334"/>
      <c r="B139" s="316"/>
      <c r="C139" s="221" t="s">
        <v>25</v>
      </c>
      <c r="D139" s="222">
        <f t="shared" ref="D139:J139" si="48">D135-D136-D137-D138</f>
        <v>0</v>
      </c>
      <c r="E139" s="223">
        <f t="shared" si="48"/>
        <v>0</v>
      </c>
      <c r="F139" s="223">
        <f t="shared" si="48"/>
        <v>0</v>
      </c>
      <c r="G139" s="223">
        <f t="shared" si="48"/>
        <v>0</v>
      </c>
      <c r="H139" s="223">
        <f t="shared" si="48"/>
        <v>0</v>
      </c>
      <c r="I139" s="223">
        <f t="shared" si="48"/>
        <v>0</v>
      </c>
      <c r="J139" s="224">
        <f t="shared" si="48"/>
        <v>0</v>
      </c>
      <c r="K139" s="225"/>
    </row>
    <row r="140" spans="1:11" ht="15.75" customHeight="1" thickBot="1">
      <c r="A140" s="335"/>
      <c r="B140" s="239" t="s">
        <v>197</v>
      </c>
      <c r="C140" s="196" t="s">
        <v>28</v>
      </c>
      <c r="D140" s="260">
        <f>D128+D135</f>
        <v>37480</v>
      </c>
      <c r="E140" s="260">
        <f t="shared" ref="E140:J140" si="49">E128+E135</f>
        <v>37600</v>
      </c>
      <c r="F140" s="260">
        <f t="shared" si="49"/>
        <v>37610</v>
      </c>
      <c r="G140" s="260">
        <f t="shared" si="49"/>
        <v>37620</v>
      </c>
      <c r="H140" s="260">
        <f t="shared" si="49"/>
        <v>63120</v>
      </c>
      <c r="I140" s="260">
        <f t="shared" si="49"/>
        <v>63135</v>
      </c>
      <c r="J140" s="260">
        <f t="shared" si="49"/>
        <v>63150</v>
      </c>
      <c r="K140" s="206"/>
    </row>
    <row r="141" spans="1:11">
      <c r="A141" s="315" t="s">
        <v>6</v>
      </c>
      <c r="B141" s="313" t="s">
        <v>196</v>
      </c>
      <c r="C141" s="211" t="s">
        <v>32</v>
      </c>
      <c r="D141" s="192">
        <v>1440457</v>
      </c>
      <c r="E141" s="193">
        <v>1688600</v>
      </c>
      <c r="F141" s="193">
        <v>1393815</v>
      </c>
      <c r="G141" s="193">
        <v>1393815</v>
      </c>
      <c r="H141" s="193">
        <v>1392420</v>
      </c>
      <c r="I141" s="193">
        <v>1391025</v>
      </c>
      <c r="J141" s="194">
        <v>1389700</v>
      </c>
      <c r="K141" s="195"/>
    </row>
    <row r="142" spans="1:11" ht="15" customHeight="1">
      <c r="A142" s="316"/>
      <c r="B142" s="312"/>
      <c r="C142" s="191" t="s">
        <v>31</v>
      </c>
      <c r="D142" s="212">
        <v>39200</v>
      </c>
      <c r="E142" s="213">
        <v>5400</v>
      </c>
      <c r="F142" s="213">
        <v>400</v>
      </c>
      <c r="G142" s="213">
        <v>306476</v>
      </c>
      <c r="H142" s="213">
        <v>306166</v>
      </c>
      <c r="I142" s="213">
        <v>295665</v>
      </c>
      <c r="J142" s="214">
        <v>312818</v>
      </c>
      <c r="K142" s="215"/>
    </row>
    <row r="143" spans="1:11" ht="15" customHeight="1" thickBot="1">
      <c r="A143" s="316"/>
      <c r="B143" s="312"/>
      <c r="C143" s="191" t="s">
        <v>29</v>
      </c>
      <c r="D143" s="243"/>
      <c r="E143" s="244"/>
      <c r="F143" s="244"/>
      <c r="G143" s="244">
        <v>29589</v>
      </c>
      <c r="H143" s="244">
        <v>23574</v>
      </c>
      <c r="I143" s="244">
        <v>35470</v>
      </c>
      <c r="J143" s="245">
        <v>19642</v>
      </c>
      <c r="K143" s="246"/>
    </row>
    <row r="144" spans="1:11" ht="15" customHeight="1" thickBot="1">
      <c r="A144" s="316"/>
      <c r="B144" s="314"/>
      <c r="C144" s="196" t="s">
        <v>199</v>
      </c>
      <c r="D144" s="261">
        <f t="shared" ref="D144:J144" si="50">D141+D142+D143</f>
        <v>1479657</v>
      </c>
      <c r="E144" s="262">
        <f t="shared" si="50"/>
        <v>1694000</v>
      </c>
      <c r="F144" s="262">
        <f t="shared" si="50"/>
        <v>1394215</v>
      </c>
      <c r="G144" s="262">
        <f t="shared" si="50"/>
        <v>1729880</v>
      </c>
      <c r="H144" s="262">
        <f t="shared" si="50"/>
        <v>1722160</v>
      </c>
      <c r="I144" s="262">
        <f t="shared" si="50"/>
        <v>1722160</v>
      </c>
      <c r="J144" s="263">
        <f t="shared" si="50"/>
        <v>1722160</v>
      </c>
      <c r="K144" s="206"/>
    </row>
    <row r="145" spans="1:11" ht="15" customHeight="1">
      <c r="A145" s="316"/>
      <c r="B145" s="312" t="s">
        <v>195</v>
      </c>
      <c r="C145" s="211" t="s">
        <v>32</v>
      </c>
      <c r="D145" s="192">
        <v>0</v>
      </c>
      <c r="E145" s="193">
        <v>0</v>
      </c>
      <c r="F145" s="193">
        <v>0</v>
      </c>
      <c r="G145" s="193">
        <v>0</v>
      </c>
      <c r="H145" s="193">
        <v>698605</v>
      </c>
      <c r="I145" s="193">
        <v>683505</v>
      </c>
      <c r="J145" s="194">
        <v>678405</v>
      </c>
      <c r="K145" s="195"/>
    </row>
    <row r="146" spans="1:11" ht="15" customHeight="1">
      <c r="A146" s="316"/>
      <c r="B146" s="312"/>
      <c r="C146" s="191" t="s">
        <v>31</v>
      </c>
      <c r="D146" s="212">
        <v>0</v>
      </c>
      <c r="E146" s="213">
        <v>0</v>
      </c>
      <c r="F146" s="213">
        <v>0</v>
      </c>
      <c r="G146" s="213">
        <v>0</v>
      </c>
      <c r="H146" s="213"/>
      <c r="I146" s="213"/>
      <c r="J146" s="214"/>
      <c r="K146" s="215"/>
    </row>
    <row r="147" spans="1:11" ht="15" customHeight="1">
      <c r="A147" s="316"/>
      <c r="B147" s="312"/>
      <c r="C147" s="191" t="s">
        <v>29</v>
      </c>
      <c r="D147" s="212">
        <v>0</v>
      </c>
      <c r="E147" s="213">
        <v>0</v>
      </c>
      <c r="F147" s="213">
        <v>0</v>
      </c>
      <c r="G147" s="213">
        <v>0</v>
      </c>
      <c r="H147" s="213"/>
      <c r="I147" s="213"/>
      <c r="J147" s="214"/>
      <c r="K147" s="215"/>
    </row>
    <row r="148" spans="1:11" ht="15.75" customHeight="1" thickBot="1">
      <c r="A148" s="316"/>
      <c r="B148" s="312"/>
      <c r="C148" s="196" t="s">
        <v>199</v>
      </c>
      <c r="D148" s="197">
        <f t="shared" ref="D148:J148" si="51">D145+D146+D147</f>
        <v>0</v>
      </c>
      <c r="E148" s="198">
        <f t="shared" si="51"/>
        <v>0</v>
      </c>
      <c r="F148" s="198">
        <f t="shared" si="51"/>
        <v>0</v>
      </c>
      <c r="G148" s="198">
        <f t="shared" si="51"/>
        <v>0</v>
      </c>
      <c r="H148" s="198">
        <f t="shared" si="51"/>
        <v>698605</v>
      </c>
      <c r="I148" s="198">
        <f t="shared" si="51"/>
        <v>683505</v>
      </c>
      <c r="J148" s="199">
        <f t="shared" si="51"/>
        <v>678405</v>
      </c>
      <c r="K148" s="200"/>
    </row>
    <row r="149" spans="1:11" ht="15.75" customHeight="1" thickBot="1">
      <c r="A149" s="317"/>
      <c r="B149" s="229" t="s">
        <v>197</v>
      </c>
      <c r="C149" s="196" t="s">
        <v>28</v>
      </c>
      <c r="D149" s="241">
        <f>D144+D148</f>
        <v>1479657</v>
      </c>
      <c r="E149" s="241">
        <f t="shared" ref="E149:J149" si="52">E144+E148</f>
        <v>1694000</v>
      </c>
      <c r="F149" s="241">
        <f t="shared" si="52"/>
        <v>1394215</v>
      </c>
      <c r="G149" s="241">
        <f t="shared" si="52"/>
        <v>1729880</v>
      </c>
      <c r="H149" s="241">
        <f t="shared" si="52"/>
        <v>2420765</v>
      </c>
      <c r="I149" s="241">
        <f t="shared" si="52"/>
        <v>2405665</v>
      </c>
      <c r="J149" s="241">
        <f t="shared" si="52"/>
        <v>2400565</v>
      </c>
      <c r="K149" s="206"/>
    </row>
    <row r="150" spans="1:11" ht="12.75" customHeight="1">
      <c r="A150" s="315" t="s">
        <v>7</v>
      </c>
      <c r="B150" s="313" t="s">
        <v>196</v>
      </c>
      <c r="C150" s="186" t="s">
        <v>30</v>
      </c>
      <c r="D150" s="187">
        <v>95944</v>
      </c>
      <c r="E150" s="188">
        <v>89600</v>
      </c>
      <c r="F150" s="188">
        <v>90400</v>
      </c>
      <c r="G150" s="188">
        <v>90520</v>
      </c>
      <c r="H150" s="188">
        <v>90640</v>
      </c>
      <c r="I150" s="188">
        <v>90640</v>
      </c>
      <c r="J150" s="189">
        <v>90640</v>
      </c>
      <c r="K150" s="190"/>
    </row>
    <row r="151" spans="1:11" ht="15" customHeight="1">
      <c r="A151" s="316"/>
      <c r="B151" s="312"/>
      <c r="C151" s="191" t="s">
        <v>31</v>
      </c>
      <c r="D151" s="212">
        <v>1620</v>
      </c>
      <c r="E151" s="213">
        <v>400</v>
      </c>
      <c r="F151" s="213"/>
      <c r="G151" s="213"/>
      <c r="H151" s="213"/>
      <c r="I151" s="213"/>
      <c r="J151" s="214"/>
      <c r="K151" s="215"/>
    </row>
    <row r="152" spans="1:11" ht="15" customHeight="1">
      <c r="A152" s="316"/>
      <c r="B152" s="312"/>
      <c r="C152" s="191" t="s">
        <v>29</v>
      </c>
      <c r="D152" s="212"/>
      <c r="E152" s="213"/>
      <c r="F152" s="213"/>
      <c r="G152" s="213"/>
      <c r="H152" s="213"/>
      <c r="I152" s="213"/>
      <c r="J152" s="214"/>
      <c r="K152" s="215"/>
    </row>
    <row r="153" spans="1:11" ht="15.75" customHeight="1" thickBot="1">
      <c r="A153" s="316"/>
      <c r="B153" s="314"/>
      <c r="C153" s="196" t="s">
        <v>199</v>
      </c>
      <c r="D153" s="204">
        <f t="shared" ref="D153:J153" si="53">D150+D151+D152</f>
        <v>97564</v>
      </c>
      <c r="E153" s="205">
        <f t="shared" si="53"/>
        <v>90000</v>
      </c>
      <c r="F153" s="205">
        <f t="shared" si="53"/>
        <v>90400</v>
      </c>
      <c r="G153" s="205">
        <f t="shared" si="53"/>
        <v>90520</v>
      </c>
      <c r="H153" s="205">
        <f t="shared" si="53"/>
        <v>90640</v>
      </c>
      <c r="I153" s="205">
        <f t="shared" si="53"/>
        <v>90640</v>
      </c>
      <c r="J153" s="228">
        <f t="shared" si="53"/>
        <v>90640</v>
      </c>
      <c r="K153" s="225"/>
    </row>
    <row r="154" spans="1:11" ht="12.75" customHeight="1">
      <c r="A154" s="316"/>
      <c r="B154" s="313" t="s">
        <v>195</v>
      </c>
      <c r="C154" s="186" t="s">
        <v>30</v>
      </c>
      <c r="D154" s="187">
        <v>0</v>
      </c>
      <c r="E154" s="188">
        <v>0</v>
      </c>
      <c r="F154" s="188">
        <v>0</v>
      </c>
      <c r="G154" s="188">
        <v>0</v>
      </c>
      <c r="H154" s="188">
        <v>80000</v>
      </c>
      <c r="I154" s="188">
        <v>95000</v>
      </c>
      <c r="J154" s="189">
        <v>100000</v>
      </c>
      <c r="K154" s="190"/>
    </row>
    <row r="155" spans="1:11" ht="15" customHeight="1">
      <c r="A155" s="316"/>
      <c r="B155" s="312"/>
      <c r="C155" s="191" t="s">
        <v>31</v>
      </c>
      <c r="D155" s="212">
        <v>0</v>
      </c>
      <c r="E155" s="213">
        <v>0</v>
      </c>
      <c r="F155" s="213">
        <v>0</v>
      </c>
      <c r="G155" s="213">
        <v>0</v>
      </c>
      <c r="H155" s="213"/>
      <c r="I155" s="213"/>
      <c r="J155" s="214"/>
      <c r="K155" s="215"/>
    </row>
    <row r="156" spans="1:11" ht="15" customHeight="1">
      <c r="A156" s="316"/>
      <c r="B156" s="312"/>
      <c r="C156" s="191" t="s">
        <v>29</v>
      </c>
      <c r="D156" s="212">
        <v>0</v>
      </c>
      <c r="E156" s="213">
        <v>0</v>
      </c>
      <c r="F156" s="213">
        <v>0</v>
      </c>
      <c r="G156" s="213">
        <v>0</v>
      </c>
      <c r="H156" s="213"/>
      <c r="I156" s="213"/>
      <c r="J156" s="214"/>
      <c r="K156" s="215"/>
    </row>
    <row r="157" spans="1:11" ht="15.75" customHeight="1" thickBot="1">
      <c r="A157" s="316"/>
      <c r="B157" s="314"/>
      <c r="C157" s="196" t="s">
        <v>199</v>
      </c>
      <c r="D157" s="204">
        <f t="shared" ref="D157:J157" si="54">D154+D155+D156</f>
        <v>0</v>
      </c>
      <c r="E157" s="205">
        <f t="shared" si="54"/>
        <v>0</v>
      </c>
      <c r="F157" s="205">
        <f t="shared" si="54"/>
        <v>0</v>
      </c>
      <c r="G157" s="205">
        <f t="shared" si="54"/>
        <v>0</v>
      </c>
      <c r="H157" s="205">
        <f t="shared" si="54"/>
        <v>80000</v>
      </c>
      <c r="I157" s="205">
        <f t="shared" si="54"/>
        <v>95000</v>
      </c>
      <c r="J157" s="228">
        <f t="shared" si="54"/>
        <v>100000</v>
      </c>
      <c r="K157" s="225"/>
    </row>
    <row r="158" spans="1:11" ht="15.75" customHeight="1" thickBot="1">
      <c r="A158" s="317"/>
      <c r="B158" s="231" t="s">
        <v>197</v>
      </c>
      <c r="C158" s="196" t="s">
        <v>28</v>
      </c>
      <c r="D158" s="241">
        <f>D153+D157</f>
        <v>97564</v>
      </c>
      <c r="E158" s="241">
        <f t="shared" ref="E158:J158" si="55">E153+E157</f>
        <v>90000</v>
      </c>
      <c r="F158" s="241">
        <f t="shared" si="55"/>
        <v>90400</v>
      </c>
      <c r="G158" s="241">
        <f t="shared" si="55"/>
        <v>90520</v>
      </c>
      <c r="H158" s="241">
        <f t="shared" si="55"/>
        <v>170640</v>
      </c>
      <c r="I158" s="241">
        <f t="shared" si="55"/>
        <v>185640</v>
      </c>
      <c r="J158" s="241">
        <f t="shared" si="55"/>
        <v>190640</v>
      </c>
      <c r="K158" s="206"/>
    </row>
    <row r="159" spans="1:11" ht="37.5">
      <c r="A159" s="315" t="s">
        <v>8</v>
      </c>
      <c r="B159" s="313" t="s">
        <v>196</v>
      </c>
      <c r="C159" s="211" t="s">
        <v>30</v>
      </c>
      <c r="D159" s="192">
        <v>406192</v>
      </c>
      <c r="E159" s="193">
        <v>516000</v>
      </c>
      <c r="F159" s="193">
        <v>468872</v>
      </c>
      <c r="G159" s="193">
        <v>455000</v>
      </c>
      <c r="H159" s="193">
        <v>453200</v>
      </c>
      <c r="I159" s="193">
        <v>453200</v>
      </c>
      <c r="J159" s="194">
        <v>453200</v>
      </c>
      <c r="K159" s="195"/>
    </row>
    <row r="160" spans="1:11" ht="37.5">
      <c r="A160" s="316"/>
      <c r="B160" s="312"/>
      <c r="C160" s="191" t="s">
        <v>31</v>
      </c>
      <c r="D160" s="212">
        <v>12770</v>
      </c>
      <c r="E160" s="213"/>
      <c r="F160" s="213"/>
      <c r="G160" s="213"/>
      <c r="H160" s="213"/>
      <c r="I160" s="213"/>
      <c r="J160" s="214"/>
      <c r="K160" s="215"/>
    </row>
    <row r="161" spans="1:11">
      <c r="A161" s="316"/>
      <c r="B161" s="312"/>
      <c r="C161" s="264" t="s">
        <v>29</v>
      </c>
      <c r="D161" s="243"/>
      <c r="E161" s="244"/>
      <c r="F161" s="244"/>
      <c r="G161" s="244"/>
      <c r="H161" s="244"/>
      <c r="I161" s="244"/>
      <c r="J161" s="245"/>
      <c r="K161" s="215"/>
    </row>
    <row r="162" spans="1:11" ht="19.5" thickBot="1">
      <c r="A162" s="316"/>
      <c r="B162" s="314"/>
      <c r="C162" s="257" t="s">
        <v>199</v>
      </c>
      <c r="D162" s="265">
        <f t="shared" ref="D162:J162" si="56">D159+D160+D161</f>
        <v>418962</v>
      </c>
      <c r="E162" s="205">
        <f t="shared" si="56"/>
        <v>516000</v>
      </c>
      <c r="F162" s="205">
        <f t="shared" si="56"/>
        <v>468872</v>
      </c>
      <c r="G162" s="205">
        <f t="shared" si="56"/>
        <v>455000</v>
      </c>
      <c r="H162" s="205">
        <f t="shared" si="56"/>
        <v>453200</v>
      </c>
      <c r="I162" s="205">
        <f t="shared" si="56"/>
        <v>453200</v>
      </c>
      <c r="J162" s="196">
        <f t="shared" si="56"/>
        <v>453200</v>
      </c>
      <c r="K162" s="225"/>
    </row>
    <row r="163" spans="1:11" ht="37.5">
      <c r="A163" s="316"/>
      <c r="B163" s="312" t="s">
        <v>195</v>
      </c>
      <c r="C163" s="211" t="s">
        <v>30</v>
      </c>
      <c r="D163" s="192">
        <v>0</v>
      </c>
      <c r="E163" s="193">
        <v>0</v>
      </c>
      <c r="F163" s="193">
        <v>0</v>
      </c>
      <c r="G163" s="193">
        <v>0</v>
      </c>
      <c r="H163" s="193">
        <v>259250</v>
      </c>
      <c r="I163" s="193">
        <v>256250</v>
      </c>
      <c r="J163" s="194">
        <v>253250</v>
      </c>
      <c r="K163" s="195"/>
    </row>
    <row r="164" spans="1:11" ht="37.5">
      <c r="A164" s="316"/>
      <c r="B164" s="312"/>
      <c r="C164" s="191" t="s">
        <v>31</v>
      </c>
      <c r="D164" s="212">
        <v>0</v>
      </c>
      <c r="E164" s="213">
        <v>0</v>
      </c>
      <c r="F164" s="213">
        <v>0</v>
      </c>
      <c r="G164" s="213">
        <v>0</v>
      </c>
      <c r="H164" s="213"/>
      <c r="I164" s="213"/>
      <c r="J164" s="214"/>
      <c r="K164" s="215"/>
    </row>
    <row r="165" spans="1:11">
      <c r="A165" s="316"/>
      <c r="B165" s="312"/>
      <c r="C165" s="191" t="s">
        <v>29</v>
      </c>
      <c r="D165" s="212">
        <v>0</v>
      </c>
      <c r="E165" s="213">
        <v>0</v>
      </c>
      <c r="F165" s="213">
        <v>0</v>
      </c>
      <c r="G165" s="213">
        <v>0</v>
      </c>
      <c r="H165" s="213"/>
      <c r="I165" s="213"/>
      <c r="J165" s="214"/>
      <c r="K165" s="215"/>
    </row>
    <row r="166" spans="1:11" ht="19.5" thickBot="1">
      <c r="A166" s="316"/>
      <c r="B166" s="312"/>
      <c r="C166" s="196" t="s">
        <v>199</v>
      </c>
      <c r="D166" s="197">
        <f t="shared" ref="D166:J166" si="57">D163+D164+D165</f>
        <v>0</v>
      </c>
      <c r="E166" s="198">
        <f t="shared" si="57"/>
        <v>0</v>
      </c>
      <c r="F166" s="198">
        <f t="shared" si="57"/>
        <v>0</v>
      </c>
      <c r="G166" s="198">
        <f t="shared" si="57"/>
        <v>0</v>
      </c>
      <c r="H166" s="198">
        <f t="shared" si="57"/>
        <v>259250</v>
      </c>
      <c r="I166" s="198">
        <f t="shared" si="57"/>
        <v>256250</v>
      </c>
      <c r="J166" s="199">
        <f t="shared" si="57"/>
        <v>253250</v>
      </c>
      <c r="K166" s="200"/>
    </row>
    <row r="167" spans="1:11" ht="38.25" thickBot="1">
      <c r="A167" s="317"/>
      <c r="B167" s="229" t="s">
        <v>197</v>
      </c>
      <c r="C167" s="196" t="s">
        <v>28</v>
      </c>
      <c r="D167" s="241">
        <f>D162+D166</f>
        <v>418962</v>
      </c>
      <c r="E167" s="241">
        <f t="shared" ref="E167:J167" si="58">E162+E166</f>
        <v>516000</v>
      </c>
      <c r="F167" s="241">
        <f t="shared" si="58"/>
        <v>468872</v>
      </c>
      <c r="G167" s="241">
        <f t="shared" si="58"/>
        <v>455000</v>
      </c>
      <c r="H167" s="241">
        <f t="shared" si="58"/>
        <v>712450</v>
      </c>
      <c r="I167" s="241">
        <f t="shared" si="58"/>
        <v>709450</v>
      </c>
      <c r="J167" s="241">
        <f t="shared" si="58"/>
        <v>706450</v>
      </c>
      <c r="K167" s="206"/>
    </row>
    <row r="168" spans="1:11" ht="37.5">
      <c r="A168" s="318" t="s">
        <v>40</v>
      </c>
      <c r="B168" s="309" t="s">
        <v>197</v>
      </c>
      <c r="C168" s="186" t="s">
        <v>33</v>
      </c>
      <c r="D168" s="232">
        <f>D141+D150+D159+D163+D154+D145</f>
        <v>1942593</v>
      </c>
      <c r="E168" s="232">
        <f t="shared" ref="E168:J168" si="59">E141+E150+E159+E163+E154+E145</f>
        <v>2294200</v>
      </c>
      <c r="F168" s="232">
        <f t="shared" si="59"/>
        <v>1953087</v>
      </c>
      <c r="G168" s="232">
        <f t="shared" si="59"/>
        <v>1939335</v>
      </c>
      <c r="H168" s="232">
        <f t="shared" si="59"/>
        <v>2974115</v>
      </c>
      <c r="I168" s="232">
        <f t="shared" si="59"/>
        <v>2969620</v>
      </c>
      <c r="J168" s="232">
        <f t="shared" si="59"/>
        <v>2965195</v>
      </c>
      <c r="K168" s="235"/>
    </row>
    <row r="169" spans="1:11" ht="37.5">
      <c r="A169" s="319"/>
      <c r="B169" s="310"/>
      <c r="C169" s="191" t="s">
        <v>31</v>
      </c>
      <c r="D169" s="236">
        <f t="shared" ref="D169:J169" si="60">D142+D151+D160+D164+D155+D146</f>
        <v>53590</v>
      </c>
      <c r="E169" s="237">
        <f t="shared" si="60"/>
        <v>5800</v>
      </c>
      <c r="F169" s="237">
        <f t="shared" si="60"/>
        <v>400</v>
      </c>
      <c r="G169" s="237">
        <f t="shared" si="60"/>
        <v>306476</v>
      </c>
      <c r="H169" s="237">
        <f t="shared" si="60"/>
        <v>306166</v>
      </c>
      <c r="I169" s="237">
        <f t="shared" si="60"/>
        <v>295665</v>
      </c>
      <c r="J169" s="238">
        <f t="shared" si="60"/>
        <v>312818</v>
      </c>
      <c r="K169" s="219"/>
    </row>
    <row r="170" spans="1:11">
      <c r="A170" s="319"/>
      <c r="B170" s="310"/>
      <c r="C170" s="191" t="s">
        <v>29</v>
      </c>
      <c r="D170" s="236">
        <f t="shared" ref="D170:J170" si="61">D143+D152+D161+D165+D156+D147</f>
        <v>0</v>
      </c>
      <c r="E170" s="237">
        <f t="shared" si="61"/>
        <v>0</v>
      </c>
      <c r="F170" s="237">
        <f t="shared" si="61"/>
        <v>0</v>
      </c>
      <c r="G170" s="237">
        <f t="shared" si="61"/>
        <v>29589</v>
      </c>
      <c r="H170" s="237">
        <f t="shared" si="61"/>
        <v>23574</v>
      </c>
      <c r="I170" s="237">
        <f t="shared" si="61"/>
        <v>35470</v>
      </c>
      <c r="J170" s="238">
        <f t="shared" si="61"/>
        <v>19642</v>
      </c>
      <c r="K170" s="219"/>
    </row>
    <row r="171" spans="1:11" ht="19.5" thickBot="1">
      <c r="A171" s="320"/>
      <c r="B171" s="311"/>
      <c r="C171" s="196" t="s">
        <v>28</v>
      </c>
      <c r="D171" s="204">
        <f t="shared" ref="D171:J171" si="62">D168+D169+D170</f>
        <v>1996183</v>
      </c>
      <c r="E171" s="205">
        <f t="shared" si="62"/>
        <v>2300000</v>
      </c>
      <c r="F171" s="205">
        <f t="shared" si="62"/>
        <v>1953487</v>
      </c>
      <c r="G171" s="205">
        <f t="shared" si="62"/>
        <v>2275400</v>
      </c>
      <c r="H171" s="205">
        <f t="shared" si="62"/>
        <v>3303855</v>
      </c>
      <c r="I171" s="205">
        <f t="shared" si="62"/>
        <v>3300755</v>
      </c>
      <c r="J171" s="228">
        <f t="shared" si="62"/>
        <v>3297655</v>
      </c>
      <c r="K171" s="225"/>
    </row>
    <row r="172" spans="1:11" ht="26.25" customHeight="1" thickBot="1">
      <c r="A172" s="173" t="s">
        <v>18</v>
      </c>
      <c r="B172" s="173"/>
    </row>
    <row r="173" spans="1:11" ht="18.75" customHeight="1" thickBot="1">
      <c r="A173" s="180" t="s">
        <v>0</v>
      </c>
      <c r="B173" s="266"/>
      <c r="C173" s="181" t="s">
        <v>4</v>
      </c>
      <c r="D173" s="182">
        <v>2015</v>
      </c>
      <c r="E173" s="183">
        <v>2016</v>
      </c>
      <c r="F173" s="183">
        <v>2017</v>
      </c>
      <c r="G173" s="183">
        <v>2018</v>
      </c>
      <c r="H173" s="183">
        <v>2019</v>
      </c>
      <c r="I173" s="183">
        <v>2020</v>
      </c>
      <c r="J173" s="184">
        <v>2021</v>
      </c>
      <c r="K173" s="267" t="s">
        <v>10</v>
      </c>
    </row>
    <row r="174" spans="1:11">
      <c r="A174" s="329" t="s">
        <v>200</v>
      </c>
      <c r="B174" s="268"/>
      <c r="C174" s="269" t="s">
        <v>19</v>
      </c>
      <c r="D174" s="300">
        <f>(D38/D14/365)*1000</f>
        <v>89.746615426864736</v>
      </c>
      <c r="E174" s="301">
        <f t="shared" ref="E174:J174" si="63">(E38/E14/365)*1000</f>
        <v>90.618806636169865</v>
      </c>
      <c r="F174" s="301">
        <f t="shared" si="63"/>
        <v>93.446042202030284</v>
      </c>
      <c r="G174" s="301">
        <f t="shared" si="63"/>
        <v>93.542237205445261</v>
      </c>
      <c r="H174" s="301">
        <f t="shared" si="63"/>
        <v>97.264941091019267</v>
      </c>
      <c r="I174" s="301">
        <f t="shared" si="63"/>
        <v>98.783358729953932</v>
      </c>
      <c r="J174" s="302">
        <f t="shared" si="63"/>
        <v>100.32281535096152</v>
      </c>
      <c r="K174" s="190"/>
    </row>
    <row r="175" spans="1:11">
      <c r="A175" s="330"/>
      <c r="B175" s="270"/>
      <c r="C175" s="271" t="s">
        <v>20</v>
      </c>
      <c r="D175" s="303">
        <f>(D94/D70/365)*1000</f>
        <v>79.696933905196389</v>
      </c>
      <c r="E175" s="304">
        <f t="shared" ref="E175:J176" si="64">(E94/E70/365)*1000</f>
        <v>80.187382425519772</v>
      </c>
      <c r="F175" s="304">
        <f t="shared" si="64"/>
        <v>84.089027785583212</v>
      </c>
      <c r="G175" s="304">
        <f t="shared" si="64"/>
        <v>85.378366869287547</v>
      </c>
      <c r="H175" s="304">
        <f t="shared" si="64"/>
        <v>87.367775672995791</v>
      </c>
      <c r="I175" s="304">
        <f t="shared" si="64"/>
        <v>87.855522419071249</v>
      </c>
      <c r="J175" s="305">
        <f t="shared" si="64"/>
        <v>89.143715634056534</v>
      </c>
      <c r="K175" s="215"/>
    </row>
    <row r="176" spans="1:11" ht="19.5" thickBot="1">
      <c r="A176" s="331"/>
      <c r="B176" s="272"/>
      <c r="C176" s="273" t="s">
        <v>21</v>
      </c>
      <c r="D176" s="303">
        <f>(D95/D71/365)*1000</f>
        <v>6.3773525104902991</v>
      </c>
      <c r="E176" s="304">
        <f t="shared" si="64"/>
        <v>6.721509444205493</v>
      </c>
      <c r="F176" s="304">
        <f t="shared" si="64"/>
        <v>6.7459291806668382</v>
      </c>
      <c r="G176" s="304">
        <f t="shared" si="64"/>
        <v>6.7520906480443674</v>
      </c>
      <c r="H176" s="304">
        <f t="shared" si="64"/>
        <v>6.7582492104396348</v>
      </c>
      <c r="I176" s="304">
        <f t="shared" si="64"/>
        <v>6.7566564107199936</v>
      </c>
      <c r="J176" s="305">
        <f t="shared" si="64"/>
        <v>6.755064361612849</v>
      </c>
      <c r="K176" s="274"/>
    </row>
    <row r="177" spans="1:11">
      <c r="A177" s="329" t="s">
        <v>201</v>
      </c>
      <c r="B177" s="268"/>
      <c r="C177" s="269" t="s">
        <v>19</v>
      </c>
      <c r="D177" s="300">
        <f>D38/(D18+D25)/12</f>
        <v>3.7937540738689783</v>
      </c>
      <c r="E177" s="301">
        <f t="shared" ref="E177:J177" si="65">E38/(E18+E25)/12</f>
        <v>3.7722858328865212</v>
      </c>
      <c r="F177" s="301">
        <f t="shared" si="65"/>
        <v>3.8288241190398011</v>
      </c>
      <c r="G177" s="301">
        <f t="shared" si="65"/>
        <v>3.7789174969924075</v>
      </c>
      <c r="H177" s="301">
        <f t="shared" si="65"/>
        <v>3.3893628669034186</v>
      </c>
      <c r="I177" s="301">
        <f t="shared" si="65"/>
        <v>3.386560010800594</v>
      </c>
      <c r="J177" s="302">
        <f t="shared" si="65"/>
        <v>3.3838324118756193</v>
      </c>
      <c r="K177" s="195"/>
    </row>
    <row r="178" spans="1:11">
      <c r="A178" s="330"/>
      <c r="B178" s="270"/>
      <c r="C178" s="271" t="s">
        <v>20</v>
      </c>
      <c r="D178" s="303">
        <f>D94/(D74+D81)/12</f>
        <v>4.1305051097621108</v>
      </c>
      <c r="E178" s="304">
        <f t="shared" ref="E178:J179" si="66">E94/(E74+E81)/12</f>
        <v>4.0998948676694669</v>
      </c>
      <c r="F178" s="304">
        <f t="shared" si="66"/>
        <v>4.2341997310592516</v>
      </c>
      <c r="G178" s="304">
        <f t="shared" si="66"/>
        <v>4.2329717081472031</v>
      </c>
      <c r="H178" s="304">
        <f t="shared" si="66"/>
        <v>3.5051834740749808</v>
      </c>
      <c r="I178" s="304">
        <f t="shared" si="66"/>
        <v>3.4707003966433168</v>
      </c>
      <c r="J178" s="305">
        <f t="shared" si="66"/>
        <v>3.467515852141823</v>
      </c>
      <c r="K178" s="215"/>
    </row>
    <row r="179" spans="1:11" ht="19.5" thickBot="1">
      <c r="A179" s="332"/>
      <c r="B179" s="275"/>
      <c r="C179" s="276" t="s">
        <v>21</v>
      </c>
      <c r="D179" s="303">
        <f>D95/(D75+D82)/12</f>
        <v>4.8174370977179635</v>
      </c>
      <c r="E179" s="304">
        <f t="shared" si="66"/>
        <v>5.0125313283208017</v>
      </c>
      <c r="F179" s="304">
        <f t="shared" si="66"/>
        <v>5.0289017341040463</v>
      </c>
      <c r="G179" s="304">
        <f t="shared" si="66"/>
        <v>5.0317735413056033</v>
      </c>
      <c r="H179" s="304">
        <f t="shared" si="66"/>
        <v>2.3334225314423334</v>
      </c>
      <c r="I179" s="304">
        <f t="shared" si="66"/>
        <v>2.3327982878544677</v>
      </c>
      <c r="J179" s="304">
        <f t="shared" si="66"/>
        <v>2.3321743781759827</v>
      </c>
      <c r="K179" s="246"/>
    </row>
    <row r="180" spans="1:11">
      <c r="A180" s="339" t="s">
        <v>202</v>
      </c>
      <c r="B180" s="278"/>
      <c r="C180" s="279" t="s">
        <v>19</v>
      </c>
      <c r="D180" s="306">
        <f>D47/(D19+D26)/12</f>
        <v>5.0632249477086901</v>
      </c>
      <c r="E180" s="306">
        <f t="shared" ref="E180:G180" si="67">E47/(E19+E26)/12</f>
        <v>4.6029356593509663</v>
      </c>
      <c r="F180" s="306">
        <f t="shared" si="67"/>
        <v>4.5392101815459478</v>
      </c>
      <c r="G180" s="306">
        <f t="shared" si="67"/>
        <v>4.4817927170868348</v>
      </c>
      <c r="H180" s="306">
        <f>H47/(H19+H26)/12</f>
        <v>5.9335354067826387</v>
      </c>
      <c r="I180" s="306">
        <f>I47/(I19+I26)/12</f>
        <v>5.9006840305182848</v>
      </c>
      <c r="J180" s="306">
        <f t="shared" ref="J180" si="68">J47/(J19+J26)/12</f>
        <v>5.8664128817712431</v>
      </c>
      <c r="K180" s="190"/>
    </row>
    <row r="181" spans="1:11">
      <c r="A181" s="330"/>
      <c r="B181" s="270"/>
      <c r="C181" s="271" t="s">
        <v>20</v>
      </c>
      <c r="D181" s="303">
        <f>(D103/(D75+D82)/12)</f>
        <v>4.8174370977179635</v>
      </c>
      <c r="E181" s="303">
        <f t="shared" ref="E181:J181" si="69">(E103/(E75+E82)/12)</f>
        <v>5.0125313283208017</v>
      </c>
      <c r="F181" s="303">
        <f t="shared" si="69"/>
        <v>5.0289017341040463</v>
      </c>
      <c r="G181" s="303">
        <f t="shared" si="69"/>
        <v>5.0317735413056033</v>
      </c>
      <c r="H181" s="303">
        <f t="shared" si="69"/>
        <v>4.2248238337347246</v>
      </c>
      <c r="I181" s="303">
        <f t="shared" si="69"/>
        <v>4.7802746566791514</v>
      </c>
      <c r="J181" s="303">
        <f t="shared" si="69"/>
        <v>4.7882678077917449</v>
      </c>
      <c r="K181" s="215"/>
    </row>
    <row r="182" spans="1:11" ht="19.5" thickBot="1">
      <c r="A182" s="332"/>
      <c r="B182" s="275"/>
      <c r="C182" s="276" t="s">
        <v>21</v>
      </c>
      <c r="D182" s="303">
        <f>(D104/(D76+D83)/12)</f>
        <v>31.308360477741587</v>
      </c>
      <c r="E182" s="303">
        <f t="shared" ref="E182:J182" si="70">(E104/(E76+E83)/12)</f>
        <v>31.347699251431084</v>
      </c>
      <c r="F182" s="303">
        <f t="shared" si="70"/>
        <v>29.778456627036547</v>
      </c>
      <c r="G182" s="303">
        <f t="shared" si="70"/>
        <v>28.652575957727873</v>
      </c>
      <c r="H182" s="303">
        <f t="shared" si="70"/>
        <v>31.244299674267101</v>
      </c>
      <c r="I182" s="303">
        <f t="shared" si="70"/>
        <v>31.244299674267101</v>
      </c>
      <c r="J182" s="303">
        <f t="shared" si="70"/>
        <v>31.244299674267101</v>
      </c>
      <c r="K182" s="274"/>
    </row>
    <row r="183" spans="1:11">
      <c r="A183" s="329" t="s">
        <v>203</v>
      </c>
      <c r="B183" s="268"/>
      <c r="C183" s="269" t="s">
        <v>19</v>
      </c>
      <c r="D183" s="300">
        <f>D56/(D20+D27)/12</f>
        <v>24.136007376671277</v>
      </c>
      <c r="E183" s="300">
        <f t="shared" ref="E183:J183" si="71">E56/(E20+E27)/12</f>
        <v>24.35282446311858</v>
      </c>
      <c r="F183" s="300">
        <f t="shared" si="71"/>
        <v>25.580590569561156</v>
      </c>
      <c r="G183" s="300">
        <f t="shared" si="71"/>
        <v>23.926237161531279</v>
      </c>
      <c r="H183" s="300">
        <f t="shared" si="71"/>
        <v>33.835737458000231</v>
      </c>
      <c r="I183" s="300">
        <f t="shared" si="71"/>
        <v>33.80677210056772</v>
      </c>
      <c r="J183" s="300">
        <f t="shared" si="71"/>
        <v>33.766070187630298</v>
      </c>
      <c r="K183" s="195"/>
    </row>
    <row r="184" spans="1:11">
      <c r="A184" s="330"/>
      <c r="B184" s="270"/>
      <c r="C184" s="271" t="s">
        <v>20</v>
      </c>
      <c r="D184" s="303">
        <f>D112/(D76+D83)/12</f>
        <v>31.308360477741587</v>
      </c>
      <c r="E184" s="303">
        <f t="shared" ref="E184:J184" si="72">E112/(E76+E83)/12</f>
        <v>31.347699251431084</v>
      </c>
      <c r="F184" s="303">
        <f t="shared" si="72"/>
        <v>29.778456627036547</v>
      </c>
      <c r="G184" s="303">
        <f t="shared" si="72"/>
        <v>28.652575957727873</v>
      </c>
      <c r="H184" s="303">
        <f t="shared" si="72"/>
        <v>64.116178067318131</v>
      </c>
      <c r="I184" s="303">
        <f t="shared" si="72"/>
        <v>64.034744842562432</v>
      </c>
      <c r="J184" s="303">
        <f t="shared" si="72"/>
        <v>63.953311617806726</v>
      </c>
      <c r="K184" s="215"/>
    </row>
    <row r="185" spans="1:11" ht="19.5" thickBot="1">
      <c r="A185" s="331"/>
      <c r="B185" s="272"/>
      <c r="C185" s="273" t="s">
        <v>21</v>
      </c>
      <c r="D185" s="303">
        <f t="shared" ref="D185:J185" si="73">D167/(D131+D138)/12</f>
        <v>32.089613970588239</v>
      </c>
      <c r="E185" s="303">
        <f t="shared" si="73"/>
        <v>39.851714550509733</v>
      </c>
      <c r="F185" s="303">
        <f t="shared" si="73"/>
        <v>36.245516388373531</v>
      </c>
      <c r="G185" s="307">
        <f t="shared" si="73"/>
        <v>35.205818632002476</v>
      </c>
      <c r="H185" s="307">
        <f t="shared" si="73"/>
        <v>54.121087815253723</v>
      </c>
      <c r="I185" s="307">
        <f t="shared" si="73"/>
        <v>53.942366180048658</v>
      </c>
      <c r="J185" s="307">
        <f t="shared" si="73"/>
        <v>53.714263990267646</v>
      </c>
      <c r="K185" s="246"/>
    </row>
    <row r="186" spans="1:11">
      <c r="A186" s="329" t="s">
        <v>204</v>
      </c>
      <c r="B186" s="268"/>
      <c r="C186" s="234" t="s">
        <v>19</v>
      </c>
      <c r="D186" s="301">
        <f t="shared" ref="D186:F186" si="74">D59</f>
        <v>0</v>
      </c>
      <c r="E186" s="301">
        <f t="shared" si="74"/>
        <v>0</v>
      </c>
      <c r="F186" s="301">
        <f t="shared" si="74"/>
        <v>0</v>
      </c>
      <c r="G186" s="301">
        <f>G59/12</f>
        <v>3852.75</v>
      </c>
      <c r="H186" s="301">
        <f t="shared" ref="H186:J186" si="75">H59/12</f>
        <v>3118.25</v>
      </c>
      <c r="I186" s="301">
        <f t="shared" si="75"/>
        <v>4691.75</v>
      </c>
      <c r="J186" s="301">
        <f t="shared" si="75"/>
        <v>2598.0833333333335</v>
      </c>
      <c r="K186" s="190"/>
    </row>
    <row r="187" spans="1:11">
      <c r="A187" s="330"/>
      <c r="B187" s="270"/>
      <c r="C187" s="238" t="s">
        <v>20</v>
      </c>
      <c r="D187" s="304">
        <f t="shared" ref="D187:J187" si="76">D115</f>
        <v>0</v>
      </c>
      <c r="E187" s="304">
        <f t="shared" si="76"/>
        <v>0</v>
      </c>
      <c r="F187" s="304">
        <f t="shared" si="76"/>
        <v>0</v>
      </c>
      <c r="G187" s="304">
        <f t="shared" si="76"/>
        <v>34212</v>
      </c>
      <c r="H187" s="304">
        <f t="shared" si="76"/>
        <v>29187</v>
      </c>
      <c r="I187" s="304">
        <f t="shared" si="76"/>
        <v>43915</v>
      </c>
      <c r="J187" s="304">
        <f t="shared" si="76"/>
        <v>24319</v>
      </c>
      <c r="K187" s="215"/>
    </row>
    <row r="188" spans="1:11" ht="19.5" thickBot="1">
      <c r="A188" s="332"/>
      <c r="B188" s="275"/>
      <c r="C188" s="277" t="s">
        <v>21</v>
      </c>
      <c r="D188" s="308">
        <f>D170</f>
        <v>0</v>
      </c>
      <c r="E188" s="308">
        <f t="shared" ref="E188:J188" si="77">E170</f>
        <v>0</v>
      </c>
      <c r="F188" s="308">
        <f t="shared" si="77"/>
        <v>0</v>
      </c>
      <c r="G188" s="308">
        <f t="shared" si="77"/>
        <v>29589</v>
      </c>
      <c r="H188" s="308">
        <f t="shared" si="77"/>
        <v>23574</v>
      </c>
      <c r="I188" s="308">
        <f t="shared" si="77"/>
        <v>35470</v>
      </c>
      <c r="J188" s="308">
        <f t="shared" si="77"/>
        <v>19642</v>
      </c>
      <c r="K188" s="274"/>
    </row>
    <row r="191" spans="1:11">
      <c r="A191" s="172" t="s">
        <v>247</v>
      </c>
      <c r="C191" s="280"/>
      <c r="D191" s="281"/>
      <c r="E191" s="282" t="s">
        <v>45</v>
      </c>
      <c r="F191" s="281"/>
      <c r="G191" s="281" t="s">
        <v>42</v>
      </c>
      <c r="H191" s="281"/>
      <c r="I191" s="281"/>
    </row>
    <row r="192" spans="1:11">
      <c r="C192" s="280"/>
      <c r="D192" s="281"/>
      <c r="E192" s="281"/>
      <c r="F192" s="281" t="s">
        <v>248</v>
      </c>
      <c r="G192" s="281"/>
      <c r="H192" s="281" t="s">
        <v>43</v>
      </c>
      <c r="I192" s="281"/>
    </row>
    <row r="193" spans="3:9">
      <c r="C193" s="280"/>
      <c r="D193" s="281"/>
      <c r="E193" s="281"/>
      <c r="F193" s="281"/>
      <c r="G193" s="281"/>
      <c r="H193" s="281"/>
      <c r="I193" s="281"/>
    </row>
    <row r="194" spans="3:9">
      <c r="C194" s="280"/>
      <c r="D194" s="281"/>
      <c r="E194" s="282" t="s">
        <v>46</v>
      </c>
      <c r="G194" s="281" t="s">
        <v>42</v>
      </c>
      <c r="H194" s="281"/>
      <c r="I194" s="281"/>
    </row>
    <row r="195" spans="3:9">
      <c r="C195" s="280"/>
      <c r="D195" s="281"/>
      <c r="E195" s="281"/>
      <c r="F195" s="281"/>
      <c r="G195" s="281"/>
      <c r="H195" s="281"/>
      <c r="I195" s="281"/>
    </row>
    <row r="196" spans="3:9">
      <c r="C196" s="280"/>
      <c r="D196" s="281"/>
      <c r="E196" s="281" t="s">
        <v>249</v>
      </c>
      <c r="F196" s="281"/>
      <c r="G196" s="281"/>
      <c r="H196" s="281" t="s">
        <v>44</v>
      </c>
      <c r="I196" s="281"/>
    </row>
    <row r="197" spans="3:9">
      <c r="C197" s="280"/>
      <c r="D197" s="280"/>
      <c r="E197" s="280"/>
      <c r="F197" s="280"/>
      <c r="G197" s="280"/>
      <c r="H197" s="280"/>
      <c r="I197" s="280"/>
    </row>
  </sheetData>
  <customSheetViews>
    <customSheetView guid="{769E7230-BDCB-4B45-B8E3-1167996FF422}" showPageBreaks="1" view="pageBreakPreview" topLeftCell="C132">
      <selection activeCell="I182" sqref="I182:J182"/>
      <rowBreaks count="1" manualBreakCount="1">
        <brk id="116" max="16383" man="1"/>
      </rowBreaks>
      <pageMargins left="0.70866141732283472" right="0.70866141732283472" top="0.55118110236220474" bottom="0.55118110236220474" header="0.31496062992125984" footer="0.31496062992125984"/>
      <pageSetup paperSize="9" scale="43" orientation="landscape" r:id="rId1"/>
    </customSheetView>
    <customSheetView guid="{B6B67853-CFF6-4302-87E5-7B5E8217B6D8}" scale="115" showPageBreaks="1" view="pageBreakPreview">
      <selection activeCell="C169" sqref="C169"/>
      <rowBreaks count="1" manualBreakCount="1">
        <brk id="116" max="16383" man="1"/>
      </rowBreaks>
      <pageMargins left="0.70866141732283472" right="0.70866141732283472" top="0.55118110236220474" bottom="0.55118110236220474" header="0.31496062992125984" footer="0.31496062992125984"/>
      <pageSetup paperSize="9" scale="43" orientation="landscape" r:id="rId2"/>
    </customSheetView>
    <customSheetView guid="{74EEDDC2-500F-4ABE-BE6F-744A47E9F55E}" scale="115" showPageBreaks="1" view="pageBreakPreview">
      <selection activeCell="C169" sqref="C169"/>
      <rowBreaks count="1" manualBreakCount="1">
        <brk id="116" max="16383" man="1"/>
      </rowBreaks>
      <pageMargins left="0.70866141732283472" right="0.70866141732283472" top="0.55118110236220474" bottom="0.55118110236220474" header="0.31496062992125984" footer="0.31496062992125984"/>
      <pageSetup paperSize="9" scale="43" orientation="landscape" r:id="rId3"/>
    </customSheetView>
    <customSheetView guid="{884947C1-FB7F-4560-BD4D-68772C241D07}" scale="115" showPageBreaks="1" view="pageBreakPreview">
      <selection activeCell="C169" sqref="C169"/>
      <rowBreaks count="1" manualBreakCount="1">
        <brk id="116" max="16383" man="1"/>
      </rowBreaks>
      <pageMargins left="0.70866141732283472" right="0.70866141732283472" top="0.55118110236220474" bottom="0.55118110236220474" header="0.31496062992125984" footer="0.31496062992125984"/>
      <pageSetup paperSize="9" scale="43" orientation="landscape" r:id="rId4"/>
    </customSheetView>
    <customSheetView guid="{3DF19364-A1CA-43AA-9D99-C7D85E4E149E}" scale="115" showPageBreaks="1" view="pageBreakPreview" topLeftCell="C6">
      <selection activeCell="J74" sqref="J74:J75"/>
      <rowBreaks count="1" manualBreakCount="1">
        <brk id="116" max="16383" man="1"/>
      </rowBreaks>
      <pageMargins left="0.70866141732283472" right="0.70866141732283472" top="0.55118110236220474" bottom="0.55118110236220474" header="0.31496062992125984" footer="0.31496062992125984"/>
      <pageSetup paperSize="9" scale="43" orientation="landscape" r:id="rId5"/>
    </customSheetView>
  </customSheetViews>
  <mergeCells count="56">
    <mergeCell ref="A186:A188"/>
    <mergeCell ref="A174:A176"/>
    <mergeCell ref="A180:A182"/>
    <mergeCell ref="A168:A171"/>
    <mergeCell ref="A159:A167"/>
    <mergeCell ref="A150:A158"/>
    <mergeCell ref="A141:A149"/>
    <mergeCell ref="A183:A185"/>
    <mergeCell ref="A177:A179"/>
    <mergeCell ref="A8:A14"/>
    <mergeCell ref="A126:A140"/>
    <mergeCell ref="A119:A125"/>
    <mergeCell ref="A95:A103"/>
    <mergeCell ref="A104:A112"/>
    <mergeCell ref="B39:B42"/>
    <mergeCell ref="A57:A60"/>
    <mergeCell ref="A15:A29"/>
    <mergeCell ref="B43:B46"/>
    <mergeCell ref="A30:A38"/>
    <mergeCell ref="A48:A56"/>
    <mergeCell ref="B34:B37"/>
    <mergeCell ref="B48:B51"/>
    <mergeCell ref="B52:B55"/>
    <mergeCell ref="B57:B60"/>
    <mergeCell ref="B8:B10"/>
    <mergeCell ref="B11:B13"/>
    <mergeCell ref="B15:B21"/>
    <mergeCell ref="B22:B28"/>
    <mergeCell ref="B30:B33"/>
    <mergeCell ref="B99:B102"/>
    <mergeCell ref="B104:B107"/>
    <mergeCell ref="B108:B111"/>
    <mergeCell ref="B113:B116"/>
    <mergeCell ref="A39:A47"/>
    <mergeCell ref="B64:B66"/>
    <mergeCell ref="B67:B69"/>
    <mergeCell ref="B71:B77"/>
    <mergeCell ref="B78:B84"/>
    <mergeCell ref="B86:B89"/>
    <mergeCell ref="B90:B93"/>
    <mergeCell ref="B95:B98"/>
    <mergeCell ref="A113:A116"/>
    <mergeCell ref="A64:A70"/>
    <mergeCell ref="A71:A85"/>
    <mergeCell ref="A86:A94"/>
    <mergeCell ref="B119:B121"/>
    <mergeCell ref="B122:B124"/>
    <mergeCell ref="B126:B132"/>
    <mergeCell ref="B133:B139"/>
    <mergeCell ref="B141:B144"/>
    <mergeCell ref="B168:B171"/>
    <mergeCell ref="B145:B148"/>
    <mergeCell ref="B150:B153"/>
    <mergeCell ref="B154:B157"/>
    <mergeCell ref="B159:B162"/>
    <mergeCell ref="B163:B166"/>
  </mergeCells>
  <pageMargins left="0.70866141732283472" right="0.70866141732283472" top="0.55118110236220474" bottom="0.55118110236220474" header="0.31496062992125984" footer="0.31496062992125984"/>
  <pageSetup paperSize="9" scale="43" orientation="landscape" r:id="rId6"/>
  <rowBreaks count="1" manualBreakCount="1">
    <brk id="11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32"/>
  <sheetViews>
    <sheetView view="pageBreakPreview" zoomScaleSheetLayoutView="100" workbookViewId="0">
      <selection activeCell="A8" sqref="A8:AF9"/>
    </sheetView>
  </sheetViews>
  <sheetFormatPr defaultColWidth="9.140625" defaultRowHeight="12.75"/>
  <cols>
    <col min="1" max="1" width="2.7109375" style="52" bestFit="1" customWidth="1"/>
    <col min="2" max="2" width="12.28515625" style="52" customWidth="1"/>
    <col min="3" max="3" width="19.42578125" style="52" customWidth="1"/>
    <col min="4" max="4" width="16.42578125" style="52" customWidth="1"/>
    <col min="5" max="5" width="13.7109375" style="52" customWidth="1"/>
    <col min="6" max="6" width="41.85546875" style="52" customWidth="1"/>
    <col min="7" max="16384" width="9.140625" style="52"/>
  </cols>
  <sheetData>
    <row r="1" spans="1:44">
      <c r="B1" s="61"/>
      <c r="C1" s="61"/>
      <c r="D1" s="61"/>
      <c r="E1" s="61"/>
      <c r="F1" s="61"/>
      <c r="G1" s="61"/>
      <c r="H1" s="61"/>
    </row>
    <row r="2" spans="1:44" ht="26.25" thickBot="1">
      <c r="B2" s="63" t="s">
        <v>47</v>
      </c>
      <c r="C2" s="64"/>
      <c r="D2" s="64" t="s">
        <v>250</v>
      </c>
      <c r="E2" s="64"/>
      <c r="F2" s="64"/>
      <c r="G2" s="64"/>
      <c r="H2" s="64"/>
    </row>
    <row r="3" spans="1:44" ht="14.25" thickTop="1" thickBot="1"/>
    <row r="4" spans="1:44" ht="39" customHeight="1" thickBot="1">
      <c r="B4" s="132" t="s">
        <v>187</v>
      </c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4"/>
    </row>
    <row r="5" spans="1:44" ht="16.5" customHeight="1">
      <c r="B5" s="131"/>
    </row>
    <row r="6" spans="1:44">
      <c r="A6" s="340" t="s">
        <v>96</v>
      </c>
      <c r="B6" s="340" t="s">
        <v>177</v>
      </c>
      <c r="C6" s="340"/>
      <c r="D6" s="340"/>
      <c r="E6" s="340"/>
      <c r="F6" s="340"/>
      <c r="G6" s="340" t="s">
        <v>88</v>
      </c>
      <c r="H6" s="340"/>
      <c r="I6" s="340"/>
      <c r="J6" s="340"/>
      <c r="K6" s="340"/>
      <c r="L6" s="340" t="s">
        <v>178</v>
      </c>
      <c r="M6" s="340"/>
      <c r="N6" s="340"/>
      <c r="O6" s="340"/>
      <c r="P6" s="340"/>
    </row>
    <row r="7" spans="1:44" ht="38.25">
      <c r="A7" s="340"/>
      <c r="B7" s="1" t="s">
        <v>86</v>
      </c>
      <c r="C7" s="1" t="s">
        <v>87</v>
      </c>
      <c r="D7" s="1" t="s">
        <v>172</v>
      </c>
      <c r="E7" s="1" t="s">
        <v>173</v>
      </c>
      <c r="F7" s="1" t="s">
        <v>174</v>
      </c>
      <c r="G7" s="1">
        <v>2017</v>
      </c>
      <c r="H7" s="1">
        <v>2018</v>
      </c>
      <c r="I7" s="1">
        <v>2019</v>
      </c>
      <c r="J7" s="1">
        <v>2020</v>
      </c>
      <c r="K7" s="1">
        <v>2021</v>
      </c>
      <c r="L7" s="1">
        <v>2017</v>
      </c>
      <c r="M7" s="1">
        <v>2018</v>
      </c>
      <c r="N7" s="1">
        <v>2019</v>
      </c>
      <c r="O7" s="1">
        <v>2020</v>
      </c>
      <c r="P7" s="1">
        <v>2021</v>
      </c>
    </row>
    <row r="8" spans="1:44">
      <c r="A8" s="129">
        <v>1</v>
      </c>
      <c r="B8" s="129" t="s">
        <v>205</v>
      </c>
      <c r="C8" s="129" t="s">
        <v>205</v>
      </c>
      <c r="D8" s="129" t="s">
        <v>206</v>
      </c>
      <c r="E8" s="283" t="s">
        <v>227</v>
      </c>
      <c r="F8" s="129" t="s">
        <v>243</v>
      </c>
      <c r="G8" s="129">
        <v>48545</v>
      </c>
      <c r="H8" s="129">
        <v>47809</v>
      </c>
      <c r="I8" s="129">
        <v>47072</v>
      </c>
      <c r="J8" s="129">
        <v>46336</v>
      </c>
      <c r="K8" s="129">
        <v>45614</v>
      </c>
      <c r="L8" s="129"/>
      <c r="M8" s="129"/>
      <c r="N8" s="129"/>
      <c r="O8" s="129"/>
      <c r="P8" s="284"/>
      <c r="Q8" s="285"/>
      <c r="R8" s="285"/>
      <c r="S8" s="285"/>
      <c r="T8" s="285"/>
      <c r="AM8" s="52">
        <v>445421</v>
      </c>
      <c r="AN8" s="52">
        <v>439800</v>
      </c>
      <c r="AO8" s="52">
        <v>439800</v>
      </c>
      <c r="AP8" s="52">
        <v>439800</v>
      </c>
      <c r="AQ8" s="52">
        <v>439800</v>
      </c>
      <c r="AR8" s="52">
        <v>439800</v>
      </c>
    </row>
    <row r="9" spans="1:44">
      <c r="A9" s="129"/>
      <c r="B9" s="129" t="s">
        <v>205</v>
      </c>
      <c r="C9" s="129" t="s">
        <v>205</v>
      </c>
      <c r="D9" s="129" t="s">
        <v>234</v>
      </c>
      <c r="E9" s="283" t="s">
        <v>236</v>
      </c>
      <c r="F9" s="129"/>
      <c r="G9" s="129"/>
      <c r="H9" s="129"/>
      <c r="I9" s="129"/>
      <c r="J9" s="129"/>
      <c r="K9" s="129"/>
      <c r="L9" s="129"/>
      <c r="M9" s="129"/>
      <c r="N9" s="129"/>
      <c r="O9" s="129"/>
      <c r="P9" s="284"/>
      <c r="Q9" s="285"/>
      <c r="R9" s="285"/>
      <c r="S9" s="285"/>
      <c r="T9" s="285"/>
    </row>
    <row r="10" spans="1:44">
      <c r="A10" s="129">
        <v>2</v>
      </c>
      <c r="B10" s="129" t="s">
        <v>208</v>
      </c>
      <c r="C10" s="129" t="s">
        <v>208</v>
      </c>
      <c r="D10" s="129" t="s">
        <v>209</v>
      </c>
      <c r="E10" s="283" t="s">
        <v>228</v>
      </c>
      <c r="F10" s="129" t="s">
        <v>242</v>
      </c>
      <c r="G10" s="129">
        <v>8443</v>
      </c>
      <c r="H10" s="129">
        <v>8315</v>
      </c>
      <c r="I10" s="129">
        <v>8188</v>
      </c>
      <c r="J10" s="129">
        <v>8060</v>
      </c>
      <c r="K10" s="129">
        <v>7934</v>
      </c>
      <c r="L10" s="129"/>
      <c r="M10" s="129">
        <v>306476</v>
      </c>
      <c r="N10" s="129">
        <v>306166</v>
      </c>
      <c r="O10" s="129">
        <v>295665</v>
      </c>
      <c r="P10" s="129">
        <v>312818</v>
      </c>
      <c r="AM10" s="52">
        <v>50735</v>
      </c>
      <c r="AN10" s="52">
        <v>50735</v>
      </c>
      <c r="AO10" s="52">
        <v>50735</v>
      </c>
      <c r="AP10" s="52">
        <v>50735</v>
      </c>
      <c r="AQ10" s="52">
        <v>50735</v>
      </c>
      <c r="AR10" s="52">
        <v>50735</v>
      </c>
    </row>
    <row r="11" spans="1:44">
      <c r="A11" s="129">
        <v>3</v>
      </c>
      <c r="B11" s="129" t="s">
        <v>205</v>
      </c>
      <c r="C11" s="129" t="s">
        <v>205</v>
      </c>
      <c r="D11" s="129" t="s">
        <v>235</v>
      </c>
      <c r="E11" s="129"/>
      <c r="F11" s="129" t="s">
        <v>237</v>
      </c>
      <c r="G11" s="129"/>
      <c r="H11" s="129"/>
      <c r="I11" s="129"/>
      <c r="J11" s="129"/>
      <c r="K11" s="129"/>
      <c r="L11" s="129"/>
      <c r="M11" s="129"/>
      <c r="N11" s="129"/>
      <c r="O11" s="129"/>
      <c r="P11" s="129"/>
    </row>
    <row r="12" spans="1:44">
      <c r="A12" s="129">
        <v>4</v>
      </c>
      <c r="B12" s="129" t="s">
        <v>221</v>
      </c>
      <c r="C12" s="129" t="s">
        <v>221</v>
      </c>
      <c r="D12" s="129" t="s">
        <v>235</v>
      </c>
      <c r="E12" s="129"/>
      <c r="F12" s="129"/>
      <c r="G12" s="129"/>
      <c r="H12" s="129"/>
      <c r="I12" s="129"/>
      <c r="J12" s="129"/>
      <c r="K12" s="129"/>
      <c r="L12" s="129"/>
      <c r="M12" s="129"/>
      <c r="N12" s="129"/>
      <c r="O12" s="129"/>
      <c r="P12" s="129"/>
    </row>
    <row r="13" spans="1:44">
      <c r="A13" s="129">
        <v>5</v>
      </c>
      <c r="B13" s="129"/>
      <c r="C13" s="129"/>
      <c r="D13" s="129"/>
      <c r="E13" s="129"/>
      <c r="F13" s="129"/>
      <c r="G13" s="129"/>
      <c r="H13" s="129"/>
      <c r="I13" s="129"/>
      <c r="J13" s="129"/>
      <c r="K13" s="129"/>
      <c r="L13" s="129"/>
      <c r="M13" s="129"/>
      <c r="N13" s="129"/>
      <c r="O13" s="129"/>
      <c r="P13" s="129"/>
    </row>
    <row r="14" spans="1:44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</row>
    <row r="15" spans="1:44">
      <c r="A15" s="65"/>
      <c r="B15" s="65"/>
      <c r="C15" s="65" t="s">
        <v>244</v>
      </c>
      <c r="D15" s="65" t="s">
        <v>206</v>
      </c>
      <c r="E15" s="65" t="s">
        <v>245</v>
      </c>
      <c r="F15" s="65" t="s">
        <v>246</v>
      </c>
      <c r="G15" s="65"/>
      <c r="H15" s="65"/>
      <c r="I15" s="65"/>
      <c r="J15" s="65"/>
      <c r="K15" s="65"/>
    </row>
    <row r="16" spans="1:44">
      <c r="A16" s="2"/>
      <c r="B16" s="2"/>
      <c r="C16" s="2"/>
      <c r="D16" s="2" t="s">
        <v>234</v>
      </c>
      <c r="E16" s="65" t="s">
        <v>245</v>
      </c>
      <c r="F16" s="65" t="s">
        <v>246</v>
      </c>
      <c r="G16" s="2"/>
      <c r="H16" s="2"/>
      <c r="I16" s="2"/>
      <c r="J16" s="2"/>
      <c r="K16" s="2"/>
    </row>
    <row r="17" spans="1:1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</row>
    <row r="18" spans="1:15" ht="25.5">
      <c r="A18" s="2"/>
      <c r="B18" s="2" t="s">
        <v>247</v>
      </c>
      <c r="C18" s="14"/>
      <c r="D18" s="14"/>
      <c r="E18" s="14"/>
      <c r="F18" s="14"/>
      <c r="G18" s="14"/>
      <c r="H18" s="15"/>
      <c r="I18" s="147" t="s">
        <v>45</v>
      </c>
      <c r="J18" s="15"/>
      <c r="K18" s="15" t="s">
        <v>42</v>
      </c>
      <c r="L18" s="15"/>
      <c r="M18" s="15"/>
      <c r="N18" s="2"/>
      <c r="O18" s="2"/>
    </row>
    <row r="19" spans="1:15">
      <c r="A19" s="2"/>
      <c r="B19" s="2"/>
      <c r="C19" s="14"/>
      <c r="D19" s="14"/>
      <c r="E19" s="14"/>
      <c r="F19" s="14"/>
      <c r="G19" s="14"/>
      <c r="H19" s="15"/>
      <c r="I19" s="148"/>
      <c r="J19" s="15" t="s">
        <v>248</v>
      </c>
      <c r="K19" s="15"/>
      <c r="L19" s="15" t="s">
        <v>43</v>
      </c>
      <c r="M19" s="15"/>
      <c r="N19" s="2"/>
      <c r="O19" s="2"/>
    </row>
    <row r="20" spans="1:15">
      <c r="A20" s="2"/>
      <c r="B20" s="2"/>
      <c r="C20" s="14"/>
      <c r="D20" s="14"/>
      <c r="E20" s="14"/>
      <c r="F20" s="14"/>
      <c r="G20" s="14"/>
      <c r="H20" s="15"/>
      <c r="I20" s="148"/>
      <c r="J20" s="15"/>
      <c r="K20" s="15"/>
      <c r="L20" s="15"/>
      <c r="M20" s="15"/>
      <c r="N20" s="2"/>
      <c r="O20" s="2"/>
    </row>
    <row r="21" spans="1:15">
      <c r="A21" s="2"/>
      <c r="B21" s="2"/>
      <c r="C21" s="14"/>
      <c r="D21" s="14"/>
      <c r="E21" s="14"/>
      <c r="F21" s="14"/>
      <c r="G21" s="14"/>
      <c r="H21" s="15"/>
      <c r="I21" s="148"/>
      <c r="J21" s="15"/>
      <c r="K21" s="15"/>
      <c r="L21" s="15"/>
      <c r="M21" s="15"/>
      <c r="N21" s="2"/>
      <c r="O21" s="2"/>
    </row>
    <row r="22" spans="1:15">
      <c r="A22" s="2"/>
      <c r="B22" s="2"/>
      <c r="C22" s="14"/>
      <c r="D22" s="14"/>
      <c r="E22" s="14"/>
      <c r="F22" s="14"/>
      <c r="G22" s="14"/>
      <c r="H22" s="15"/>
      <c r="I22" s="147" t="s">
        <v>46</v>
      </c>
      <c r="J22" s="2"/>
      <c r="K22" s="15" t="s">
        <v>42</v>
      </c>
      <c r="L22" s="15"/>
      <c r="M22" s="15"/>
      <c r="N22" s="2"/>
      <c r="O22" s="2"/>
    </row>
    <row r="23" spans="1:15">
      <c r="A23" s="2"/>
      <c r="B23" s="2"/>
      <c r="C23" s="14"/>
      <c r="D23" s="14"/>
      <c r="E23" s="14"/>
      <c r="F23" s="14"/>
      <c r="G23" s="14"/>
      <c r="H23" s="15"/>
      <c r="I23" s="15"/>
      <c r="J23" s="15"/>
      <c r="K23" s="15"/>
      <c r="L23" s="15"/>
      <c r="M23" s="15"/>
      <c r="N23" s="2"/>
      <c r="O23" s="2"/>
    </row>
    <row r="24" spans="1:15">
      <c r="A24" s="2"/>
      <c r="B24" s="2"/>
      <c r="C24" s="14"/>
      <c r="D24" s="14"/>
      <c r="E24" s="14"/>
      <c r="F24" s="14"/>
      <c r="G24" s="14"/>
      <c r="H24" s="15"/>
      <c r="I24" s="15" t="s">
        <v>249</v>
      </c>
      <c r="J24" s="15"/>
      <c r="K24" s="15"/>
      <c r="L24" s="15" t="s">
        <v>44</v>
      </c>
      <c r="M24" s="15"/>
      <c r="N24" s="2"/>
      <c r="O24" s="2"/>
    </row>
    <row r="25" spans="1:15">
      <c r="A25" s="2"/>
      <c r="B25" s="2"/>
      <c r="C25" s="14"/>
      <c r="D25" s="14"/>
      <c r="E25" s="14"/>
      <c r="F25" s="14"/>
      <c r="G25" s="14"/>
      <c r="H25" s="14"/>
      <c r="I25" s="14"/>
      <c r="J25" s="14"/>
      <c r="K25" s="14"/>
      <c r="L25" s="2"/>
      <c r="M25" s="2"/>
    </row>
    <row r="28" spans="1:15">
      <c r="B28" s="52" t="s">
        <v>101</v>
      </c>
    </row>
    <row r="29" spans="1:15">
      <c r="B29" s="130" t="s">
        <v>175</v>
      </c>
    </row>
    <row r="30" spans="1:15">
      <c r="B30" s="130" t="s">
        <v>176</v>
      </c>
    </row>
    <row r="31" spans="1:15">
      <c r="B31" s="130" t="s">
        <v>179</v>
      </c>
    </row>
    <row r="32" spans="1:15">
      <c r="B32" s="59" t="s">
        <v>103</v>
      </c>
    </row>
  </sheetData>
  <customSheetViews>
    <customSheetView guid="{769E7230-BDCB-4B45-B8E3-1167996FF422}" showPageBreaks="1" printArea="1" view="pageBreakPreview">
      <selection activeCell="A8" sqref="A8:AF9"/>
      <pageMargins left="0.7" right="0.7" top="0.75" bottom="0.75" header="0.3" footer="0.3"/>
      <pageSetup paperSize="9" scale="61" orientation="landscape" r:id="rId1"/>
    </customSheetView>
    <customSheetView guid="{B6B67853-CFF6-4302-87E5-7B5E8217B6D8}" showPageBreaks="1" printArea="1" view="pageBreakPreview">
      <selection activeCell="C40" sqref="C40"/>
      <pageMargins left="0.7" right="0.7" top="0.75" bottom="0.75" header="0.3" footer="0.3"/>
      <pageSetup paperSize="9" scale="61" orientation="landscape" r:id="rId2"/>
    </customSheetView>
    <customSheetView guid="{74EEDDC2-500F-4ABE-BE6F-744A47E9F55E}" showPageBreaks="1" printArea="1" view="pageBreakPreview">
      <selection activeCell="C40" sqref="C40"/>
      <pageMargins left="0.7" right="0.7" top="0.75" bottom="0.75" header="0.3" footer="0.3"/>
      <pageSetup paperSize="9" scale="61" orientation="landscape" r:id="rId3"/>
    </customSheetView>
    <customSheetView guid="{884947C1-FB7F-4560-BD4D-68772C241D07}" showPageBreaks="1" printArea="1" view="pageBreakPreview">
      <selection activeCell="C40" sqref="C40"/>
      <pageMargins left="0.7" right="0.7" top="0.75" bottom="0.75" header="0.3" footer="0.3"/>
      <pageSetup paperSize="9" scale="61" orientation="landscape" r:id="rId4"/>
    </customSheetView>
    <customSheetView guid="{3DF19364-A1CA-43AA-9D99-C7D85E4E149E}" showPageBreaks="1" printArea="1" view="pageBreakPreview">
      <selection activeCell="C40" sqref="C40"/>
      <pageMargins left="0.7" right="0.7" top="0.75" bottom="0.75" header="0.3" footer="0.3"/>
      <pageSetup paperSize="9" scale="61" orientation="landscape" r:id="rId5"/>
    </customSheetView>
  </customSheetViews>
  <mergeCells count="4">
    <mergeCell ref="G6:K6"/>
    <mergeCell ref="B6:F6"/>
    <mergeCell ref="A6:A7"/>
    <mergeCell ref="L6:P6"/>
  </mergeCells>
  <pageMargins left="0.7" right="0.7" top="0.75" bottom="0.75" header="0.3" footer="0.3"/>
  <pageSetup paperSize="9" scale="61" orientation="landscape" r:id="rId6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84"/>
  <sheetViews>
    <sheetView view="pageBreakPreview" zoomScale="85" zoomScaleSheetLayoutView="85" workbookViewId="0">
      <selection sqref="A1:I85"/>
    </sheetView>
  </sheetViews>
  <sheetFormatPr defaultColWidth="9.140625" defaultRowHeight="12.75"/>
  <cols>
    <col min="1" max="1" width="9.140625" style="24"/>
    <col min="2" max="2" width="18.5703125" style="24" customWidth="1"/>
    <col min="3" max="3" width="23.28515625" style="24" customWidth="1"/>
    <col min="4" max="4" width="9.140625" style="24"/>
    <col min="5" max="5" width="15" style="24" customWidth="1"/>
    <col min="6" max="6" width="9.140625" style="24"/>
    <col min="7" max="7" width="14.85546875" style="24" bestFit="1" customWidth="1"/>
    <col min="8" max="8" width="9.140625" style="24"/>
    <col min="9" max="9" width="14.85546875" style="24" bestFit="1" customWidth="1"/>
    <col min="10" max="16384" width="9.140625" style="24"/>
  </cols>
  <sheetData>
    <row r="1" spans="2:12"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</row>
    <row r="2" spans="2:12" ht="13.5" thickBot="1">
      <c r="B2" s="4" t="s">
        <v>47</v>
      </c>
      <c r="C2" s="17" t="s">
        <v>250</v>
      </c>
      <c r="D2" s="17"/>
      <c r="E2" s="17"/>
      <c r="F2" s="17"/>
      <c r="G2" s="17"/>
      <c r="H2" s="17"/>
      <c r="I2" s="17"/>
      <c r="J2" s="14"/>
      <c r="K2" s="14"/>
      <c r="L2" s="14"/>
    </row>
    <row r="3" spans="2:12" ht="14.25" thickTop="1" thickBot="1"/>
    <row r="4" spans="2:12" ht="24.75" customHeight="1" thickBot="1">
      <c r="B4" s="132" t="s">
        <v>188</v>
      </c>
      <c r="C4" s="137"/>
      <c r="D4" s="137"/>
      <c r="E4" s="137"/>
      <c r="F4" s="137"/>
      <c r="G4" s="133"/>
      <c r="H4" s="133"/>
      <c r="I4" s="134"/>
    </row>
    <row r="5" spans="2:12" ht="18.75">
      <c r="B5" s="136"/>
      <c r="C5" s="136"/>
      <c r="D5" s="136"/>
      <c r="E5" s="136"/>
      <c r="F5" s="136"/>
    </row>
    <row r="6" spans="2:12" ht="16.5" thickBot="1">
      <c r="B6" s="20" t="s">
        <v>57</v>
      </c>
    </row>
    <row r="7" spans="2:12" ht="30" customHeight="1">
      <c r="B7" s="348" t="s">
        <v>48</v>
      </c>
      <c r="C7" s="342" t="s">
        <v>49</v>
      </c>
      <c r="D7" s="342" t="s">
        <v>50</v>
      </c>
      <c r="E7" s="343"/>
      <c r="F7" s="348" t="s">
        <v>51</v>
      </c>
      <c r="G7" s="347"/>
      <c r="H7" s="346" t="s">
        <v>52</v>
      </c>
      <c r="I7" s="347"/>
    </row>
    <row r="8" spans="2:12" ht="30" customHeight="1" thickBot="1">
      <c r="B8" s="350"/>
      <c r="C8" s="349"/>
      <c r="D8" s="34" t="s">
        <v>55</v>
      </c>
      <c r="E8" s="39" t="s">
        <v>56</v>
      </c>
      <c r="F8" s="43" t="s">
        <v>55</v>
      </c>
      <c r="G8" s="35" t="s">
        <v>56</v>
      </c>
      <c r="H8" s="41" t="s">
        <v>55</v>
      </c>
      <c r="I8" s="35" t="s">
        <v>56</v>
      </c>
    </row>
    <row r="9" spans="2:12">
      <c r="B9" s="351" t="s">
        <v>65</v>
      </c>
      <c r="C9" s="36" t="s">
        <v>53</v>
      </c>
      <c r="D9" s="287">
        <v>398</v>
      </c>
      <c r="E9" s="288">
        <v>123</v>
      </c>
      <c r="F9" s="44"/>
      <c r="G9" s="6"/>
      <c r="H9" s="12"/>
      <c r="I9" s="6"/>
    </row>
    <row r="10" spans="2:12">
      <c r="B10" s="344"/>
      <c r="C10" s="32" t="s">
        <v>54</v>
      </c>
      <c r="D10" s="7"/>
      <c r="E10" s="11"/>
      <c r="F10" s="45"/>
      <c r="G10" s="9"/>
      <c r="H10" s="13"/>
      <c r="I10" s="9"/>
    </row>
    <row r="11" spans="2:12">
      <c r="B11" s="344" t="s">
        <v>66</v>
      </c>
      <c r="C11" s="32" t="s">
        <v>53</v>
      </c>
      <c r="D11" s="7"/>
      <c r="E11" s="11"/>
      <c r="F11" s="45"/>
      <c r="G11" s="9"/>
      <c r="H11" s="13"/>
      <c r="I11" s="9"/>
    </row>
    <row r="12" spans="2:12">
      <c r="B12" s="344"/>
      <c r="C12" s="32" t="s">
        <v>54</v>
      </c>
      <c r="D12" s="7"/>
      <c r="E12" s="11"/>
      <c r="F12" s="45"/>
      <c r="G12" s="9"/>
      <c r="H12" s="13"/>
      <c r="I12" s="9"/>
    </row>
    <row r="13" spans="2:12">
      <c r="B13" s="344" t="s">
        <v>67</v>
      </c>
      <c r="C13" s="32" t="s">
        <v>53</v>
      </c>
      <c r="D13" s="7"/>
      <c r="E13" s="11"/>
      <c r="F13" s="45"/>
      <c r="G13" s="9"/>
      <c r="H13" s="13"/>
      <c r="I13" s="9"/>
    </row>
    <row r="14" spans="2:12">
      <c r="B14" s="344"/>
      <c r="C14" s="32" t="s">
        <v>54</v>
      </c>
      <c r="D14" s="7"/>
      <c r="E14" s="11"/>
      <c r="F14" s="45"/>
      <c r="G14" s="9"/>
      <c r="H14" s="13"/>
      <c r="I14" s="9"/>
    </row>
    <row r="15" spans="2:12">
      <c r="B15" s="344" t="s">
        <v>68</v>
      </c>
      <c r="C15" s="32" t="s">
        <v>53</v>
      </c>
      <c r="D15" s="7"/>
      <c r="E15" s="11"/>
      <c r="F15" s="45"/>
      <c r="G15" s="9"/>
      <c r="H15" s="13"/>
      <c r="I15" s="9"/>
    </row>
    <row r="16" spans="2:12" ht="13.5" thickBot="1">
      <c r="B16" s="345"/>
      <c r="C16" s="33" t="s">
        <v>54</v>
      </c>
      <c r="D16" s="37"/>
      <c r="E16" s="40"/>
      <c r="F16" s="46"/>
      <c r="G16" s="38"/>
      <c r="H16" s="42"/>
      <c r="I16" s="38"/>
    </row>
    <row r="18" spans="2:9" ht="13.5" thickBot="1">
      <c r="B18" s="25" t="s">
        <v>58</v>
      </c>
    </row>
    <row r="19" spans="2:9">
      <c r="B19" s="356" t="s">
        <v>79</v>
      </c>
      <c r="C19" s="357"/>
      <c r="D19" s="358"/>
      <c r="E19" s="289">
        <v>398</v>
      </c>
    </row>
    <row r="20" spans="2:9">
      <c r="B20" s="354" t="s">
        <v>60</v>
      </c>
      <c r="C20" s="355"/>
      <c r="D20" s="355"/>
      <c r="E20" s="290">
        <v>49000</v>
      </c>
    </row>
    <row r="21" spans="2:9" ht="13.5" thickBot="1">
      <c r="B21" s="352" t="s">
        <v>59</v>
      </c>
      <c r="C21" s="353"/>
      <c r="D21" s="353"/>
      <c r="E21" s="27">
        <f>E20/E19</f>
        <v>123.11557788944724</v>
      </c>
    </row>
    <row r="22" spans="2:9" ht="25.5" customHeight="1">
      <c r="B22" s="341" t="s">
        <v>70</v>
      </c>
      <c r="C22" s="341"/>
      <c r="D22" s="341"/>
      <c r="E22" s="341"/>
      <c r="F22" s="341"/>
      <c r="G22" s="341"/>
      <c r="H22" s="341"/>
      <c r="I22" s="341"/>
    </row>
    <row r="24" spans="2:9" ht="16.5" thickBot="1">
      <c r="B24" s="138" t="s">
        <v>71</v>
      </c>
    </row>
    <row r="25" spans="2:9">
      <c r="B25" s="348" t="s">
        <v>48</v>
      </c>
      <c r="C25" s="342" t="s">
        <v>49</v>
      </c>
      <c r="D25" s="342" t="s">
        <v>76</v>
      </c>
      <c r="E25" s="343"/>
      <c r="F25" s="342" t="s">
        <v>77</v>
      </c>
      <c r="G25" s="343"/>
      <c r="H25" s="342" t="s">
        <v>78</v>
      </c>
      <c r="I25" s="347"/>
    </row>
    <row r="26" spans="2:9" ht="26.25" thickBot="1">
      <c r="B26" s="359"/>
      <c r="C26" s="360"/>
      <c r="D26" s="29" t="s">
        <v>55</v>
      </c>
      <c r="E26" s="49" t="s">
        <v>56</v>
      </c>
      <c r="F26" s="29" t="s">
        <v>55</v>
      </c>
      <c r="G26" s="49" t="s">
        <v>56</v>
      </c>
      <c r="H26" s="29" t="s">
        <v>55</v>
      </c>
      <c r="I26" s="30" t="s">
        <v>56</v>
      </c>
    </row>
    <row r="27" spans="2:9">
      <c r="B27" s="351" t="s">
        <v>72</v>
      </c>
      <c r="C27" s="36" t="s">
        <v>53</v>
      </c>
      <c r="D27" s="5">
        <v>90</v>
      </c>
      <c r="E27" s="10">
        <v>44</v>
      </c>
      <c r="F27" s="5"/>
      <c r="G27" s="10"/>
      <c r="H27" s="5"/>
      <c r="I27" s="10"/>
    </row>
    <row r="28" spans="2:9">
      <c r="B28" s="344"/>
      <c r="C28" s="32" t="s">
        <v>54</v>
      </c>
      <c r="D28" s="7"/>
      <c r="E28" s="11"/>
      <c r="F28" s="7"/>
      <c r="G28" s="11"/>
      <c r="H28" s="7"/>
      <c r="I28" s="11"/>
    </row>
    <row r="29" spans="2:9">
      <c r="B29" s="344" t="s">
        <v>73</v>
      </c>
      <c r="C29" s="32" t="s">
        <v>53</v>
      </c>
      <c r="D29" s="7"/>
      <c r="E29" s="11"/>
      <c r="F29" s="7"/>
      <c r="G29" s="11"/>
      <c r="H29" s="7"/>
      <c r="I29" s="11"/>
    </row>
    <row r="30" spans="2:9">
      <c r="B30" s="344"/>
      <c r="C30" s="32" t="s">
        <v>54</v>
      </c>
      <c r="D30" s="7"/>
      <c r="E30" s="11"/>
      <c r="F30" s="7"/>
      <c r="G30" s="11"/>
      <c r="H30" s="7"/>
      <c r="I30" s="11"/>
    </row>
    <row r="31" spans="2:9">
      <c r="B31" s="344" t="s">
        <v>74</v>
      </c>
      <c r="C31" s="32" t="s">
        <v>53</v>
      </c>
      <c r="D31" s="7"/>
      <c r="E31" s="11"/>
      <c r="F31" s="7"/>
      <c r="G31" s="11"/>
      <c r="H31" s="7"/>
      <c r="I31" s="11"/>
    </row>
    <row r="32" spans="2:9">
      <c r="B32" s="344"/>
      <c r="C32" s="32" t="s">
        <v>54</v>
      </c>
      <c r="D32" s="7"/>
      <c r="E32" s="11"/>
      <c r="F32" s="7"/>
      <c r="G32" s="11"/>
      <c r="H32" s="7"/>
      <c r="I32" s="11"/>
    </row>
    <row r="33" spans="2:9">
      <c r="B33" s="344" t="s">
        <v>75</v>
      </c>
      <c r="C33" s="32" t="s">
        <v>53</v>
      </c>
      <c r="D33" s="7"/>
      <c r="E33" s="11"/>
      <c r="F33" s="7"/>
      <c r="G33" s="11"/>
      <c r="H33" s="7"/>
      <c r="I33" s="11"/>
    </row>
    <row r="34" spans="2:9" ht="13.5" thickBot="1">
      <c r="B34" s="345"/>
      <c r="C34" s="33" t="s">
        <v>54</v>
      </c>
      <c r="D34" s="37"/>
      <c r="E34" s="40"/>
      <c r="F34" s="37"/>
      <c r="G34" s="40"/>
      <c r="H34" s="37"/>
      <c r="I34" s="40"/>
    </row>
    <row r="36" spans="2:9" ht="13.5" thickBot="1">
      <c r="B36" s="25" t="s">
        <v>58</v>
      </c>
    </row>
    <row r="37" spans="2:9">
      <c r="B37" s="356" t="s">
        <v>80</v>
      </c>
      <c r="C37" s="357"/>
      <c r="D37" s="358"/>
      <c r="E37" s="6">
        <v>90</v>
      </c>
    </row>
    <row r="38" spans="2:9">
      <c r="B38" s="354" t="s">
        <v>60</v>
      </c>
      <c r="C38" s="355"/>
      <c r="D38" s="355"/>
      <c r="E38" s="9">
        <v>4000</v>
      </c>
    </row>
    <row r="39" spans="2:9" ht="13.5" thickBot="1">
      <c r="B39" s="352" t="s">
        <v>59</v>
      </c>
      <c r="C39" s="353"/>
      <c r="D39" s="353"/>
      <c r="E39" s="27">
        <f>E38/E37</f>
        <v>44.444444444444443</v>
      </c>
    </row>
    <row r="40" spans="2:9" ht="24" customHeight="1">
      <c r="B40" s="341" t="s">
        <v>81</v>
      </c>
      <c r="C40" s="341"/>
      <c r="D40" s="341"/>
      <c r="E40" s="341"/>
      <c r="F40" s="341"/>
      <c r="G40" s="341"/>
      <c r="H40" s="341"/>
      <c r="I40" s="341"/>
    </row>
    <row r="42" spans="2:9" ht="16.5" thickBot="1">
      <c r="B42" s="139" t="s">
        <v>61</v>
      </c>
    </row>
    <row r="43" spans="2:9">
      <c r="B43" s="348" t="s">
        <v>48</v>
      </c>
      <c r="C43" s="343" t="s">
        <v>49</v>
      </c>
      <c r="D43" s="348" t="s">
        <v>52</v>
      </c>
      <c r="E43" s="347"/>
      <c r="F43" s="348" t="s">
        <v>51</v>
      </c>
      <c r="G43" s="347"/>
    </row>
    <row r="44" spans="2:9" ht="26.25" thickBot="1">
      <c r="B44" s="359"/>
      <c r="C44" s="365"/>
      <c r="D44" s="48" t="s">
        <v>62</v>
      </c>
      <c r="E44" s="30" t="s">
        <v>63</v>
      </c>
      <c r="F44" s="48" t="s">
        <v>62</v>
      </c>
      <c r="G44" s="30" t="s">
        <v>63</v>
      </c>
    </row>
    <row r="45" spans="2:9">
      <c r="B45" s="364" t="s">
        <v>65</v>
      </c>
      <c r="C45" s="31" t="s">
        <v>53</v>
      </c>
      <c r="D45" s="292">
        <v>4393</v>
      </c>
      <c r="E45" s="291" t="s">
        <v>216</v>
      </c>
      <c r="F45" s="45"/>
      <c r="G45" s="9"/>
    </row>
    <row r="46" spans="2:9">
      <c r="B46" s="344"/>
      <c r="C46" s="32" t="s">
        <v>54</v>
      </c>
      <c r="D46" s="292"/>
      <c r="E46" s="291"/>
      <c r="F46" s="45"/>
      <c r="G46" s="9"/>
    </row>
    <row r="47" spans="2:9">
      <c r="B47" s="344" t="s">
        <v>66</v>
      </c>
      <c r="C47" s="32" t="s">
        <v>53</v>
      </c>
      <c r="D47" s="292">
        <v>702</v>
      </c>
      <c r="E47" s="291" t="s">
        <v>217</v>
      </c>
      <c r="F47" s="45"/>
      <c r="G47" s="9"/>
    </row>
    <row r="48" spans="2:9">
      <c r="B48" s="344"/>
      <c r="C48" s="32" t="s">
        <v>54</v>
      </c>
      <c r="D48" s="45"/>
      <c r="E48" s="9"/>
      <c r="F48" s="45"/>
      <c r="G48" s="9"/>
    </row>
    <row r="49" spans="2:9">
      <c r="B49" s="344" t="s">
        <v>67</v>
      </c>
      <c r="C49" s="32" t="s">
        <v>53</v>
      </c>
      <c r="D49" s="45"/>
      <c r="E49" s="9"/>
      <c r="F49" s="45"/>
      <c r="G49" s="9"/>
    </row>
    <row r="50" spans="2:9">
      <c r="B50" s="344"/>
      <c r="C50" s="32" t="s">
        <v>54</v>
      </c>
      <c r="D50" s="45"/>
      <c r="E50" s="9"/>
      <c r="F50" s="45"/>
      <c r="G50" s="9"/>
    </row>
    <row r="51" spans="2:9">
      <c r="B51" s="344" t="s">
        <v>68</v>
      </c>
      <c r="C51" s="32" t="s">
        <v>53</v>
      </c>
      <c r="D51" s="45"/>
      <c r="E51" s="9"/>
      <c r="F51" s="45"/>
      <c r="G51" s="9"/>
    </row>
    <row r="52" spans="2:9" ht="13.5" thickBot="1">
      <c r="B52" s="345"/>
      <c r="C52" s="33" t="s">
        <v>54</v>
      </c>
      <c r="D52" s="46"/>
      <c r="E52" s="38"/>
      <c r="F52" s="46"/>
      <c r="G52" s="38"/>
    </row>
    <row r="54" spans="2:9" ht="13.5" thickBot="1">
      <c r="B54" s="25" t="s">
        <v>58</v>
      </c>
    </row>
    <row r="55" spans="2:9">
      <c r="B55" s="362" t="s">
        <v>83</v>
      </c>
      <c r="C55" s="363"/>
      <c r="D55" s="363"/>
      <c r="E55" s="293">
        <v>5095</v>
      </c>
    </row>
    <row r="56" spans="2:9">
      <c r="B56" s="354" t="s">
        <v>60</v>
      </c>
      <c r="C56" s="355"/>
      <c r="D56" s="355"/>
      <c r="E56" s="294">
        <v>309000</v>
      </c>
    </row>
    <row r="57" spans="2:9" ht="13.5" thickBot="1">
      <c r="B57" s="352" t="s">
        <v>64</v>
      </c>
      <c r="C57" s="353"/>
      <c r="D57" s="353"/>
      <c r="E57" s="27">
        <f>E56/E55</f>
        <v>60.64769381746811</v>
      </c>
    </row>
    <row r="58" spans="2:9" ht="30.75" customHeight="1">
      <c r="B58" s="341" t="s">
        <v>69</v>
      </c>
      <c r="C58" s="341"/>
      <c r="D58" s="341"/>
      <c r="E58" s="341"/>
      <c r="F58" s="341"/>
      <c r="G58" s="341"/>
      <c r="H58" s="341"/>
      <c r="I58" s="341"/>
    </row>
    <row r="60" spans="2:9" ht="16.5" thickBot="1">
      <c r="B60" s="139" t="s">
        <v>82</v>
      </c>
    </row>
    <row r="61" spans="2:9" ht="12.75" customHeight="1">
      <c r="B61" s="348" t="s">
        <v>48</v>
      </c>
      <c r="C61" s="347" t="s">
        <v>49</v>
      </c>
      <c r="D61" s="346" t="s">
        <v>77</v>
      </c>
      <c r="E61" s="343"/>
      <c r="F61" s="342" t="s">
        <v>78</v>
      </c>
      <c r="G61" s="347"/>
    </row>
    <row r="62" spans="2:9" ht="26.25" thickBot="1">
      <c r="B62" s="359"/>
      <c r="C62" s="361"/>
      <c r="D62" s="47" t="s">
        <v>55</v>
      </c>
      <c r="E62" s="49" t="s">
        <v>56</v>
      </c>
      <c r="F62" s="29" t="s">
        <v>55</v>
      </c>
      <c r="G62" s="30" t="s">
        <v>56</v>
      </c>
    </row>
    <row r="63" spans="2:9">
      <c r="B63" s="351" t="s">
        <v>72</v>
      </c>
      <c r="C63" s="28" t="s">
        <v>53</v>
      </c>
      <c r="D63" s="296" t="s">
        <v>218</v>
      </c>
      <c r="E63" s="295">
        <v>2490</v>
      </c>
      <c r="F63" s="45"/>
      <c r="G63" s="9"/>
    </row>
    <row r="64" spans="2:9">
      <c r="B64" s="344"/>
      <c r="C64" s="26" t="s">
        <v>54</v>
      </c>
      <c r="D64" s="296"/>
      <c r="E64" s="295"/>
      <c r="F64" s="45"/>
      <c r="G64" s="9"/>
    </row>
    <row r="65" spans="2:9">
      <c r="B65" s="344" t="s">
        <v>73</v>
      </c>
      <c r="C65" s="26" t="s">
        <v>53</v>
      </c>
      <c r="D65" s="296" t="s">
        <v>219</v>
      </c>
      <c r="E65" s="295">
        <v>1538</v>
      </c>
      <c r="F65" s="45"/>
      <c r="G65" s="9"/>
    </row>
    <row r="66" spans="2:9">
      <c r="B66" s="344"/>
      <c r="C66" s="26" t="s">
        <v>54</v>
      </c>
      <c r="D66" s="296"/>
      <c r="E66" s="295"/>
      <c r="F66" s="45"/>
      <c r="G66" s="9"/>
    </row>
    <row r="67" spans="2:9">
      <c r="B67" s="344" t="s">
        <v>74</v>
      </c>
      <c r="C67" s="26" t="s">
        <v>53</v>
      </c>
      <c r="D67" s="296" t="s">
        <v>220</v>
      </c>
      <c r="E67" s="295">
        <v>4165</v>
      </c>
      <c r="F67" s="45"/>
      <c r="G67" s="9"/>
    </row>
    <row r="68" spans="2:9">
      <c r="B68" s="344"/>
      <c r="C68" s="26" t="s">
        <v>54</v>
      </c>
      <c r="D68" s="13"/>
      <c r="E68" s="9"/>
      <c r="F68" s="45"/>
      <c r="G68" s="9"/>
    </row>
    <row r="69" spans="2:9">
      <c r="B69" s="344" t="s">
        <v>75</v>
      </c>
      <c r="C69" s="26" t="s">
        <v>53</v>
      </c>
      <c r="D69" s="13"/>
      <c r="E69" s="9"/>
      <c r="F69" s="45"/>
      <c r="G69" s="9"/>
    </row>
    <row r="70" spans="2:9" ht="13.5" thickBot="1">
      <c r="B70" s="345"/>
      <c r="C70" s="27" t="s">
        <v>54</v>
      </c>
      <c r="D70" s="42"/>
      <c r="E70" s="38"/>
      <c r="F70" s="46"/>
      <c r="G70" s="38"/>
    </row>
    <row r="72" spans="2:9" ht="13.5" thickBot="1">
      <c r="B72" s="25" t="s">
        <v>58</v>
      </c>
    </row>
    <row r="73" spans="2:9">
      <c r="B73" s="362" t="s">
        <v>84</v>
      </c>
      <c r="C73" s="363"/>
      <c r="D73" s="363"/>
      <c r="E73" s="297">
        <v>95</v>
      </c>
    </row>
    <row r="74" spans="2:9">
      <c r="B74" s="354" t="s">
        <v>60</v>
      </c>
      <c r="C74" s="355"/>
      <c r="D74" s="355"/>
      <c r="E74" s="298">
        <v>10684</v>
      </c>
    </row>
    <row r="75" spans="2:9" ht="13.5" thickBot="1">
      <c r="B75" s="352" t="s">
        <v>64</v>
      </c>
      <c r="C75" s="353"/>
      <c r="D75" s="353"/>
      <c r="E75" s="27">
        <f>E74/E73</f>
        <v>112.46315789473684</v>
      </c>
    </row>
    <row r="76" spans="2:9" ht="28.5" customHeight="1">
      <c r="B76" s="341" t="s">
        <v>85</v>
      </c>
      <c r="C76" s="341"/>
      <c r="D76" s="341"/>
      <c r="E76" s="341"/>
      <c r="F76" s="341"/>
      <c r="G76" s="341"/>
      <c r="H76" s="341"/>
      <c r="I76" s="341"/>
    </row>
    <row r="79" spans="2:9">
      <c r="B79" s="2" t="s">
        <v>247</v>
      </c>
      <c r="C79" s="14"/>
      <c r="D79" s="15"/>
      <c r="E79" s="16" t="s">
        <v>45</v>
      </c>
      <c r="F79" s="15"/>
      <c r="G79" s="15" t="s">
        <v>42</v>
      </c>
      <c r="H79" s="15"/>
      <c r="I79" s="15"/>
    </row>
    <row r="80" spans="2:9">
      <c r="B80" s="2"/>
      <c r="C80" s="14"/>
      <c r="D80" s="15"/>
      <c r="E80" s="15"/>
      <c r="F80" s="15" t="s">
        <v>248</v>
      </c>
      <c r="G80" s="15"/>
      <c r="H80" s="15" t="s">
        <v>43</v>
      </c>
      <c r="I80" s="15"/>
    </row>
    <row r="81" spans="2:9">
      <c r="B81" s="2"/>
      <c r="C81" s="14"/>
      <c r="D81" s="15"/>
      <c r="E81" s="15"/>
      <c r="F81" s="15"/>
      <c r="G81" s="15"/>
      <c r="H81" s="15"/>
      <c r="I81" s="15"/>
    </row>
    <row r="82" spans="2:9">
      <c r="B82" s="2"/>
      <c r="C82" s="14"/>
      <c r="D82" s="15"/>
      <c r="E82" s="16" t="s">
        <v>46</v>
      </c>
      <c r="F82" s="2"/>
      <c r="G82" s="15" t="s">
        <v>42</v>
      </c>
      <c r="H82" s="15"/>
      <c r="I82" s="15"/>
    </row>
    <row r="83" spans="2:9">
      <c r="B83" s="2"/>
      <c r="C83" s="14"/>
      <c r="D83" s="15"/>
      <c r="E83" s="15"/>
      <c r="F83" s="15"/>
      <c r="G83" s="15"/>
      <c r="H83" s="15"/>
      <c r="I83" s="15"/>
    </row>
    <row r="84" spans="2:9">
      <c r="B84" s="2"/>
      <c r="C84" s="14"/>
      <c r="D84" s="15"/>
      <c r="E84" s="15"/>
      <c r="F84" s="15" t="s">
        <v>249</v>
      </c>
      <c r="G84" s="15"/>
      <c r="H84" s="15" t="s">
        <v>44</v>
      </c>
      <c r="I84" s="15"/>
    </row>
  </sheetData>
  <customSheetViews>
    <customSheetView guid="{769E7230-BDCB-4B45-B8E3-1167996FF422}" scale="85" showPageBreaks="1" printArea="1" view="pageBreakPreview">
      <selection sqref="A1:I85"/>
      <rowBreaks count="2" manualBreakCount="2">
        <brk id="41" max="16383" man="1"/>
        <brk id="84" max="8" man="1"/>
      </rowBreaks>
      <pageMargins left="0.7" right="0.7" top="0.75" bottom="0.75" header="0.3" footer="0.3"/>
      <pageSetup paperSize="9" scale="75" orientation="landscape" r:id="rId1"/>
    </customSheetView>
    <customSheetView guid="{B6B67853-CFF6-4302-87E5-7B5E8217B6D8}" scale="85" showPageBreaks="1" printArea="1" view="pageBreakPreview">
      <selection activeCell="B17" sqref="B17"/>
      <rowBreaks count="2" manualBreakCount="2">
        <brk id="41" max="16383" man="1"/>
        <brk id="84" max="8" man="1"/>
      </rowBreaks>
      <pageMargins left="0.7" right="0.7" top="0.75" bottom="0.75" header="0.3" footer="0.3"/>
      <pageSetup paperSize="9" scale="75" orientation="landscape" r:id="rId2"/>
    </customSheetView>
    <customSheetView guid="{74EEDDC2-500F-4ABE-BE6F-744A47E9F55E}" scale="85" showPageBreaks="1" printArea="1" view="pageBreakPreview">
      <selection activeCell="B17" sqref="B17"/>
      <rowBreaks count="2" manualBreakCount="2">
        <brk id="41" max="16383" man="1"/>
        <brk id="84" max="8" man="1"/>
      </rowBreaks>
      <pageMargins left="0.7" right="0.7" top="0.75" bottom="0.75" header="0.3" footer="0.3"/>
      <pageSetup paperSize="9" scale="75" orientation="landscape" r:id="rId3"/>
    </customSheetView>
    <customSheetView guid="{884947C1-FB7F-4560-BD4D-68772C241D07}" scale="85" showPageBreaks="1" printArea="1" view="pageBreakPreview">
      <selection activeCell="B17" sqref="B17"/>
      <rowBreaks count="2" manualBreakCount="2">
        <brk id="41" max="16383" man="1"/>
        <brk id="84" max="8" man="1"/>
      </rowBreaks>
      <pageMargins left="0.7" right="0.7" top="0.75" bottom="0.75" header="0.3" footer="0.3"/>
      <pageSetup paperSize="9" scale="75" orientation="landscape" r:id="rId4"/>
    </customSheetView>
    <customSheetView guid="{3DF19364-A1CA-43AA-9D99-C7D85E4E149E}" scale="85" showPageBreaks="1" printArea="1" view="pageBreakPreview">
      <selection activeCell="B17" sqref="B17"/>
      <rowBreaks count="2" manualBreakCount="2">
        <brk id="41" max="16383" man="1"/>
        <brk id="84" max="8" man="1"/>
      </rowBreaks>
      <pageMargins left="0.7" right="0.7" top="0.75" bottom="0.75" header="0.3" footer="0.3"/>
      <pageSetup paperSize="9" scale="75" orientation="landscape" r:id="rId5"/>
    </customSheetView>
  </customSheetViews>
  <mergeCells count="50">
    <mergeCell ref="B58:I58"/>
    <mergeCell ref="B45:B46"/>
    <mergeCell ref="B47:B48"/>
    <mergeCell ref="B43:B44"/>
    <mergeCell ref="C43:C44"/>
    <mergeCell ref="F43:G43"/>
    <mergeCell ref="D43:E43"/>
    <mergeCell ref="B57:D57"/>
    <mergeCell ref="B56:D56"/>
    <mergeCell ref="B55:D55"/>
    <mergeCell ref="B49:B50"/>
    <mergeCell ref="B51:B52"/>
    <mergeCell ref="B76:I76"/>
    <mergeCell ref="B75:D75"/>
    <mergeCell ref="B61:B62"/>
    <mergeCell ref="C61:C62"/>
    <mergeCell ref="D61:E61"/>
    <mergeCell ref="F61:G61"/>
    <mergeCell ref="B63:B64"/>
    <mergeCell ref="B74:D74"/>
    <mergeCell ref="B69:B70"/>
    <mergeCell ref="B65:B66"/>
    <mergeCell ref="B73:D73"/>
    <mergeCell ref="B67:B68"/>
    <mergeCell ref="B38:D38"/>
    <mergeCell ref="B39:D39"/>
    <mergeCell ref="B40:I40"/>
    <mergeCell ref="B25:B26"/>
    <mergeCell ref="C25:C26"/>
    <mergeCell ref="B27:B28"/>
    <mergeCell ref="B29:B30"/>
    <mergeCell ref="B31:B32"/>
    <mergeCell ref="F25:G25"/>
    <mergeCell ref="H25:I25"/>
    <mergeCell ref="B37:D37"/>
    <mergeCell ref="B22:I22"/>
    <mergeCell ref="D25:E25"/>
    <mergeCell ref="B33:B34"/>
    <mergeCell ref="H7:I7"/>
    <mergeCell ref="F7:G7"/>
    <mergeCell ref="D7:E7"/>
    <mergeCell ref="C7:C8"/>
    <mergeCell ref="B7:B8"/>
    <mergeCell ref="B9:B10"/>
    <mergeCell ref="B11:B12"/>
    <mergeCell ref="B13:B14"/>
    <mergeCell ref="B15:B16"/>
    <mergeCell ref="B21:D21"/>
    <mergeCell ref="B20:D20"/>
    <mergeCell ref="B19:D19"/>
  </mergeCells>
  <pageMargins left="0.7" right="0.7" top="0.75" bottom="0.75" header="0.3" footer="0.3"/>
  <pageSetup paperSize="9" scale="75" orientation="landscape" r:id="rId6"/>
  <rowBreaks count="2" manualBreakCount="2">
    <brk id="41" max="16383" man="1"/>
    <brk id="84" max="8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A86"/>
  <sheetViews>
    <sheetView view="pageBreakPreview" zoomScale="85" zoomScaleNormal="85" zoomScaleSheetLayoutView="85" workbookViewId="0">
      <selection activeCell="D65" sqref="D65"/>
    </sheetView>
  </sheetViews>
  <sheetFormatPr defaultRowHeight="12.75"/>
  <cols>
    <col min="1" max="1" width="6.5703125" style="109" customWidth="1"/>
    <col min="2" max="2" width="73.7109375" style="50" customWidth="1"/>
    <col min="3" max="3" width="36" style="59" customWidth="1"/>
    <col min="4" max="4" width="31.5703125" style="50" customWidth="1"/>
    <col min="5" max="5" width="28.140625" style="50" customWidth="1"/>
    <col min="6" max="6" width="35" style="50" customWidth="1"/>
    <col min="7" max="256" width="9.140625" style="50"/>
    <col min="257" max="257" width="6.5703125" style="50" customWidth="1"/>
    <col min="258" max="258" width="73.7109375" style="50" customWidth="1"/>
    <col min="259" max="259" width="36" style="50" customWidth="1"/>
    <col min="260" max="261" width="28.140625" style="50" customWidth="1"/>
    <col min="262" max="262" width="35" style="50" customWidth="1"/>
    <col min="263" max="512" width="9.140625" style="50"/>
    <col min="513" max="513" width="6.5703125" style="50" customWidth="1"/>
    <col min="514" max="514" width="73.7109375" style="50" customWidth="1"/>
    <col min="515" max="515" width="36" style="50" customWidth="1"/>
    <col min="516" max="517" width="28.140625" style="50" customWidth="1"/>
    <col min="518" max="518" width="35" style="50" customWidth="1"/>
    <col min="519" max="768" width="9.140625" style="50"/>
    <col min="769" max="769" width="6.5703125" style="50" customWidth="1"/>
    <col min="770" max="770" width="73.7109375" style="50" customWidth="1"/>
    <col min="771" max="771" width="36" style="50" customWidth="1"/>
    <col min="772" max="773" width="28.140625" style="50" customWidth="1"/>
    <col min="774" max="774" width="35" style="50" customWidth="1"/>
    <col min="775" max="1024" width="9.140625" style="50"/>
    <col min="1025" max="1025" width="6.5703125" style="50" customWidth="1"/>
    <col min="1026" max="1026" width="73.7109375" style="50" customWidth="1"/>
    <col min="1027" max="1027" width="36" style="50" customWidth="1"/>
    <col min="1028" max="1029" width="28.140625" style="50" customWidth="1"/>
    <col min="1030" max="1030" width="35" style="50" customWidth="1"/>
    <col min="1031" max="1280" width="9.140625" style="50"/>
    <col min="1281" max="1281" width="6.5703125" style="50" customWidth="1"/>
    <col min="1282" max="1282" width="73.7109375" style="50" customWidth="1"/>
    <col min="1283" max="1283" width="36" style="50" customWidth="1"/>
    <col min="1284" max="1285" width="28.140625" style="50" customWidth="1"/>
    <col min="1286" max="1286" width="35" style="50" customWidth="1"/>
    <col min="1287" max="1536" width="9.140625" style="50"/>
    <col min="1537" max="1537" width="6.5703125" style="50" customWidth="1"/>
    <col min="1538" max="1538" width="73.7109375" style="50" customWidth="1"/>
    <col min="1539" max="1539" width="36" style="50" customWidth="1"/>
    <col min="1540" max="1541" width="28.140625" style="50" customWidth="1"/>
    <col min="1542" max="1542" width="35" style="50" customWidth="1"/>
    <col min="1543" max="1792" width="9.140625" style="50"/>
    <col min="1793" max="1793" width="6.5703125" style="50" customWidth="1"/>
    <col min="1794" max="1794" width="73.7109375" style="50" customWidth="1"/>
    <col min="1795" max="1795" width="36" style="50" customWidth="1"/>
    <col min="1796" max="1797" width="28.140625" style="50" customWidth="1"/>
    <col min="1798" max="1798" width="35" style="50" customWidth="1"/>
    <col min="1799" max="2048" width="9.140625" style="50"/>
    <col min="2049" max="2049" width="6.5703125" style="50" customWidth="1"/>
    <col min="2050" max="2050" width="73.7109375" style="50" customWidth="1"/>
    <col min="2051" max="2051" width="36" style="50" customWidth="1"/>
    <col min="2052" max="2053" width="28.140625" style="50" customWidth="1"/>
    <col min="2054" max="2054" width="35" style="50" customWidth="1"/>
    <col min="2055" max="2304" width="9.140625" style="50"/>
    <col min="2305" max="2305" width="6.5703125" style="50" customWidth="1"/>
    <col min="2306" max="2306" width="73.7109375" style="50" customWidth="1"/>
    <col min="2307" max="2307" width="36" style="50" customWidth="1"/>
    <col min="2308" max="2309" width="28.140625" style="50" customWidth="1"/>
    <col min="2310" max="2310" width="35" style="50" customWidth="1"/>
    <col min="2311" max="2560" width="9.140625" style="50"/>
    <col min="2561" max="2561" width="6.5703125" style="50" customWidth="1"/>
    <col min="2562" max="2562" width="73.7109375" style="50" customWidth="1"/>
    <col min="2563" max="2563" width="36" style="50" customWidth="1"/>
    <col min="2564" max="2565" width="28.140625" style="50" customWidth="1"/>
    <col min="2566" max="2566" width="35" style="50" customWidth="1"/>
    <col min="2567" max="2816" width="9.140625" style="50"/>
    <col min="2817" max="2817" width="6.5703125" style="50" customWidth="1"/>
    <col min="2818" max="2818" width="73.7109375" style="50" customWidth="1"/>
    <col min="2819" max="2819" width="36" style="50" customWidth="1"/>
    <col min="2820" max="2821" width="28.140625" style="50" customWidth="1"/>
    <col min="2822" max="2822" width="35" style="50" customWidth="1"/>
    <col min="2823" max="3072" width="9.140625" style="50"/>
    <col min="3073" max="3073" width="6.5703125" style="50" customWidth="1"/>
    <col min="3074" max="3074" width="73.7109375" style="50" customWidth="1"/>
    <col min="3075" max="3075" width="36" style="50" customWidth="1"/>
    <col min="3076" max="3077" width="28.140625" style="50" customWidth="1"/>
    <col min="3078" max="3078" width="35" style="50" customWidth="1"/>
    <col min="3079" max="3328" width="9.140625" style="50"/>
    <col min="3329" max="3329" width="6.5703125" style="50" customWidth="1"/>
    <col min="3330" max="3330" width="73.7109375" style="50" customWidth="1"/>
    <col min="3331" max="3331" width="36" style="50" customWidth="1"/>
    <col min="3332" max="3333" width="28.140625" style="50" customWidth="1"/>
    <col min="3334" max="3334" width="35" style="50" customWidth="1"/>
    <col min="3335" max="3584" width="9.140625" style="50"/>
    <col min="3585" max="3585" width="6.5703125" style="50" customWidth="1"/>
    <col min="3586" max="3586" width="73.7109375" style="50" customWidth="1"/>
    <col min="3587" max="3587" width="36" style="50" customWidth="1"/>
    <col min="3588" max="3589" width="28.140625" style="50" customWidth="1"/>
    <col min="3590" max="3590" width="35" style="50" customWidth="1"/>
    <col min="3591" max="3840" width="9.140625" style="50"/>
    <col min="3841" max="3841" width="6.5703125" style="50" customWidth="1"/>
    <col min="3842" max="3842" width="73.7109375" style="50" customWidth="1"/>
    <col min="3843" max="3843" width="36" style="50" customWidth="1"/>
    <col min="3844" max="3845" width="28.140625" style="50" customWidth="1"/>
    <col min="3846" max="3846" width="35" style="50" customWidth="1"/>
    <col min="3847" max="4096" width="9.140625" style="50"/>
    <col min="4097" max="4097" width="6.5703125" style="50" customWidth="1"/>
    <col min="4098" max="4098" width="73.7109375" style="50" customWidth="1"/>
    <col min="4099" max="4099" width="36" style="50" customWidth="1"/>
    <col min="4100" max="4101" width="28.140625" style="50" customWidth="1"/>
    <col min="4102" max="4102" width="35" style="50" customWidth="1"/>
    <col min="4103" max="4352" width="9.140625" style="50"/>
    <col min="4353" max="4353" width="6.5703125" style="50" customWidth="1"/>
    <col min="4354" max="4354" width="73.7109375" style="50" customWidth="1"/>
    <col min="4355" max="4355" width="36" style="50" customWidth="1"/>
    <col min="4356" max="4357" width="28.140625" style="50" customWidth="1"/>
    <col min="4358" max="4358" width="35" style="50" customWidth="1"/>
    <col min="4359" max="4608" width="9.140625" style="50"/>
    <col min="4609" max="4609" width="6.5703125" style="50" customWidth="1"/>
    <col min="4610" max="4610" width="73.7109375" style="50" customWidth="1"/>
    <col min="4611" max="4611" width="36" style="50" customWidth="1"/>
    <col min="4612" max="4613" width="28.140625" style="50" customWidth="1"/>
    <col min="4614" max="4614" width="35" style="50" customWidth="1"/>
    <col min="4615" max="4864" width="9.140625" style="50"/>
    <col min="4865" max="4865" width="6.5703125" style="50" customWidth="1"/>
    <col min="4866" max="4866" width="73.7109375" style="50" customWidth="1"/>
    <col min="4867" max="4867" width="36" style="50" customWidth="1"/>
    <col min="4868" max="4869" width="28.140625" style="50" customWidth="1"/>
    <col min="4870" max="4870" width="35" style="50" customWidth="1"/>
    <col min="4871" max="5120" width="9.140625" style="50"/>
    <col min="5121" max="5121" width="6.5703125" style="50" customWidth="1"/>
    <col min="5122" max="5122" width="73.7109375" style="50" customWidth="1"/>
    <col min="5123" max="5123" width="36" style="50" customWidth="1"/>
    <col min="5124" max="5125" width="28.140625" style="50" customWidth="1"/>
    <col min="5126" max="5126" width="35" style="50" customWidth="1"/>
    <col min="5127" max="5376" width="9.140625" style="50"/>
    <col min="5377" max="5377" width="6.5703125" style="50" customWidth="1"/>
    <col min="5378" max="5378" width="73.7109375" style="50" customWidth="1"/>
    <col min="5379" max="5379" width="36" style="50" customWidth="1"/>
    <col min="5380" max="5381" width="28.140625" style="50" customWidth="1"/>
    <col min="5382" max="5382" width="35" style="50" customWidth="1"/>
    <col min="5383" max="5632" width="9.140625" style="50"/>
    <col min="5633" max="5633" width="6.5703125" style="50" customWidth="1"/>
    <col min="5634" max="5634" width="73.7109375" style="50" customWidth="1"/>
    <col min="5635" max="5635" width="36" style="50" customWidth="1"/>
    <col min="5636" max="5637" width="28.140625" style="50" customWidth="1"/>
    <col min="5638" max="5638" width="35" style="50" customWidth="1"/>
    <col min="5639" max="5888" width="9.140625" style="50"/>
    <col min="5889" max="5889" width="6.5703125" style="50" customWidth="1"/>
    <col min="5890" max="5890" width="73.7109375" style="50" customWidth="1"/>
    <col min="5891" max="5891" width="36" style="50" customWidth="1"/>
    <col min="5892" max="5893" width="28.140625" style="50" customWidth="1"/>
    <col min="5894" max="5894" width="35" style="50" customWidth="1"/>
    <col min="5895" max="6144" width="9.140625" style="50"/>
    <col min="6145" max="6145" width="6.5703125" style="50" customWidth="1"/>
    <col min="6146" max="6146" width="73.7109375" style="50" customWidth="1"/>
    <col min="6147" max="6147" width="36" style="50" customWidth="1"/>
    <col min="6148" max="6149" width="28.140625" style="50" customWidth="1"/>
    <col min="6150" max="6150" width="35" style="50" customWidth="1"/>
    <col min="6151" max="6400" width="9.140625" style="50"/>
    <col min="6401" max="6401" width="6.5703125" style="50" customWidth="1"/>
    <col min="6402" max="6402" width="73.7109375" style="50" customWidth="1"/>
    <col min="6403" max="6403" width="36" style="50" customWidth="1"/>
    <col min="6404" max="6405" width="28.140625" style="50" customWidth="1"/>
    <col min="6406" max="6406" width="35" style="50" customWidth="1"/>
    <col min="6407" max="6656" width="9.140625" style="50"/>
    <col min="6657" max="6657" width="6.5703125" style="50" customWidth="1"/>
    <col min="6658" max="6658" width="73.7109375" style="50" customWidth="1"/>
    <col min="6659" max="6659" width="36" style="50" customWidth="1"/>
    <col min="6660" max="6661" width="28.140625" style="50" customWidth="1"/>
    <col min="6662" max="6662" width="35" style="50" customWidth="1"/>
    <col min="6663" max="6912" width="9.140625" style="50"/>
    <col min="6913" max="6913" width="6.5703125" style="50" customWidth="1"/>
    <col min="6914" max="6914" width="73.7109375" style="50" customWidth="1"/>
    <col min="6915" max="6915" width="36" style="50" customWidth="1"/>
    <col min="6916" max="6917" width="28.140625" style="50" customWidth="1"/>
    <col min="6918" max="6918" width="35" style="50" customWidth="1"/>
    <col min="6919" max="7168" width="9.140625" style="50"/>
    <col min="7169" max="7169" width="6.5703125" style="50" customWidth="1"/>
    <col min="7170" max="7170" width="73.7109375" style="50" customWidth="1"/>
    <col min="7171" max="7171" width="36" style="50" customWidth="1"/>
    <col min="7172" max="7173" width="28.140625" style="50" customWidth="1"/>
    <col min="7174" max="7174" width="35" style="50" customWidth="1"/>
    <col min="7175" max="7424" width="9.140625" style="50"/>
    <col min="7425" max="7425" width="6.5703125" style="50" customWidth="1"/>
    <col min="7426" max="7426" width="73.7109375" style="50" customWidth="1"/>
    <col min="7427" max="7427" width="36" style="50" customWidth="1"/>
    <col min="7428" max="7429" width="28.140625" style="50" customWidth="1"/>
    <col min="7430" max="7430" width="35" style="50" customWidth="1"/>
    <col min="7431" max="7680" width="9.140625" style="50"/>
    <col min="7681" max="7681" width="6.5703125" style="50" customWidth="1"/>
    <col min="7682" max="7682" width="73.7109375" style="50" customWidth="1"/>
    <col min="7683" max="7683" width="36" style="50" customWidth="1"/>
    <col min="7684" max="7685" width="28.140625" style="50" customWidth="1"/>
    <col min="7686" max="7686" width="35" style="50" customWidth="1"/>
    <col min="7687" max="7936" width="9.140625" style="50"/>
    <col min="7937" max="7937" width="6.5703125" style="50" customWidth="1"/>
    <col min="7938" max="7938" width="73.7109375" style="50" customWidth="1"/>
    <col min="7939" max="7939" width="36" style="50" customWidth="1"/>
    <col min="7940" max="7941" width="28.140625" style="50" customWidth="1"/>
    <col min="7942" max="7942" width="35" style="50" customWidth="1"/>
    <col min="7943" max="8192" width="9.140625" style="50"/>
    <col min="8193" max="8193" width="6.5703125" style="50" customWidth="1"/>
    <col min="8194" max="8194" width="73.7109375" style="50" customWidth="1"/>
    <col min="8195" max="8195" width="36" style="50" customWidth="1"/>
    <col min="8196" max="8197" width="28.140625" style="50" customWidth="1"/>
    <col min="8198" max="8198" width="35" style="50" customWidth="1"/>
    <col min="8199" max="8448" width="9.140625" style="50"/>
    <col min="8449" max="8449" width="6.5703125" style="50" customWidth="1"/>
    <col min="8450" max="8450" width="73.7109375" style="50" customWidth="1"/>
    <col min="8451" max="8451" width="36" style="50" customWidth="1"/>
    <col min="8452" max="8453" width="28.140625" style="50" customWidth="1"/>
    <col min="8454" max="8454" width="35" style="50" customWidth="1"/>
    <col min="8455" max="8704" width="9.140625" style="50"/>
    <col min="8705" max="8705" width="6.5703125" style="50" customWidth="1"/>
    <col min="8706" max="8706" width="73.7109375" style="50" customWidth="1"/>
    <col min="8707" max="8707" width="36" style="50" customWidth="1"/>
    <col min="8708" max="8709" width="28.140625" style="50" customWidth="1"/>
    <col min="8710" max="8710" width="35" style="50" customWidth="1"/>
    <col min="8711" max="8960" width="9.140625" style="50"/>
    <col min="8961" max="8961" width="6.5703125" style="50" customWidth="1"/>
    <col min="8962" max="8962" width="73.7109375" style="50" customWidth="1"/>
    <col min="8963" max="8963" width="36" style="50" customWidth="1"/>
    <col min="8964" max="8965" width="28.140625" style="50" customWidth="1"/>
    <col min="8966" max="8966" width="35" style="50" customWidth="1"/>
    <col min="8967" max="9216" width="9.140625" style="50"/>
    <col min="9217" max="9217" width="6.5703125" style="50" customWidth="1"/>
    <col min="9218" max="9218" width="73.7109375" style="50" customWidth="1"/>
    <col min="9219" max="9219" width="36" style="50" customWidth="1"/>
    <col min="9220" max="9221" width="28.140625" style="50" customWidth="1"/>
    <col min="9222" max="9222" width="35" style="50" customWidth="1"/>
    <col min="9223" max="9472" width="9.140625" style="50"/>
    <col min="9473" max="9473" width="6.5703125" style="50" customWidth="1"/>
    <col min="9474" max="9474" width="73.7109375" style="50" customWidth="1"/>
    <col min="9475" max="9475" width="36" style="50" customWidth="1"/>
    <col min="9476" max="9477" width="28.140625" style="50" customWidth="1"/>
    <col min="9478" max="9478" width="35" style="50" customWidth="1"/>
    <col min="9479" max="9728" width="9.140625" style="50"/>
    <col min="9729" max="9729" width="6.5703125" style="50" customWidth="1"/>
    <col min="9730" max="9730" width="73.7109375" style="50" customWidth="1"/>
    <col min="9731" max="9731" width="36" style="50" customWidth="1"/>
    <col min="9732" max="9733" width="28.140625" style="50" customWidth="1"/>
    <col min="9734" max="9734" width="35" style="50" customWidth="1"/>
    <col min="9735" max="9984" width="9.140625" style="50"/>
    <col min="9985" max="9985" width="6.5703125" style="50" customWidth="1"/>
    <col min="9986" max="9986" width="73.7109375" style="50" customWidth="1"/>
    <col min="9987" max="9987" width="36" style="50" customWidth="1"/>
    <col min="9988" max="9989" width="28.140625" style="50" customWidth="1"/>
    <col min="9990" max="9990" width="35" style="50" customWidth="1"/>
    <col min="9991" max="10240" width="9.140625" style="50"/>
    <col min="10241" max="10241" width="6.5703125" style="50" customWidth="1"/>
    <col min="10242" max="10242" width="73.7109375" style="50" customWidth="1"/>
    <col min="10243" max="10243" width="36" style="50" customWidth="1"/>
    <col min="10244" max="10245" width="28.140625" style="50" customWidth="1"/>
    <col min="10246" max="10246" width="35" style="50" customWidth="1"/>
    <col min="10247" max="10496" width="9.140625" style="50"/>
    <col min="10497" max="10497" width="6.5703125" style="50" customWidth="1"/>
    <col min="10498" max="10498" width="73.7109375" style="50" customWidth="1"/>
    <col min="10499" max="10499" width="36" style="50" customWidth="1"/>
    <col min="10500" max="10501" width="28.140625" style="50" customWidth="1"/>
    <col min="10502" max="10502" width="35" style="50" customWidth="1"/>
    <col min="10503" max="10752" width="9.140625" style="50"/>
    <col min="10753" max="10753" width="6.5703125" style="50" customWidth="1"/>
    <col min="10754" max="10754" width="73.7109375" style="50" customWidth="1"/>
    <col min="10755" max="10755" width="36" style="50" customWidth="1"/>
    <col min="10756" max="10757" width="28.140625" style="50" customWidth="1"/>
    <col min="10758" max="10758" width="35" style="50" customWidth="1"/>
    <col min="10759" max="11008" width="9.140625" style="50"/>
    <col min="11009" max="11009" width="6.5703125" style="50" customWidth="1"/>
    <col min="11010" max="11010" width="73.7109375" style="50" customWidth="1"/>
    <col min="11011" max="11011" width="36" style="50" customWidth="1"/>
    <col min="11012" max="11013" width="28.140625" style="50" customWidth="1"/>
    <col min="11014" max="11014" width="35" style="50" customWidth="1"/>
    <col min="11015" max="11264" width="9.140625" style="50"/>
    <col min="11265" max="11265" width="6.5703125" style="50" customWidth="1"/>
    <col min="11266" max="11266" width="73.7109375" style="50" customWidth="1"/>
    <col min="11267" max="11267" width="36" style="50" customWidth="1"/>
    <col min="11268" max="11269" width="28.140625" style="50" customWidth="1"/>
    <col min="11270" max="11270" width="35" style="50" customWidth="1"/>
    <col min="11271" max="11520" width="9.140625" style="50"/>
    <col min="11521" max="11521" width="6.5703125" style="50" customWidth="1"/>
    <col min="11522" max="11522" width="73.7109375" style="50" customWidth="1"/>
    <col min="11523" max="11523" width="36" style="50" customWidth="1"/>
    <col min="11524" max="11525" width="28.140625" style="50" customWidth="1"/>
    <col min="11526" max="11526" width="35" style="50" customWidth="1"/>
    <col min="11527" max="11776" width="9.140625" style="50"/>
    <col min="11777" max="11777" width="6.5703125" style="50" customWidth="1"/>
    <col min="11778" max="11778" width="73.7109375" style="50" customWidth="1"/>
    <col min="11779" max="11779" width="36" style="50" customWidth="1"/>
    <col min="11780" max="11781" width="28.140625" style="50" customWidth="1"/>
    <col min="11782" max="11782" width="35" style="50" customWidth="1"/>
    <col min="11783" max="12032" width="9.140625" style="50"/>
    <col min="12033" max="12033" width="6.5703125" style="50" customWidth="1"/>
    <col min="12034" max="12034" width="73.7109375" style="50" customWidth="1"/>
    <col min="12035" max="12035" width="36" style="50" customWidth="1"/>
    <col min="12036" max="12037" width="28.140625" style="50" customWidth="1"/>
    <col min="12038" max="12038" width="35" style="50" customWidth="1"/>
    <col min="12039" max="12288" width="9.140625" style="50"/>
    <col min="12289" max="12289" width="6.5703125" style="50" customWidth="1"/>
    <col min="12290" max="12290" width="73.7109375" style="50" customWidth="1"/>
    <col min="12291" max="12291" width="36" style="50" customWidth="1"/>
    <col min="12292" max="12293" width="28.140625" style="50" customWidth="1"/>
    <col min="12294" max="12294" width="35" style="50" customWidth="1"/>
    <col min="12295" max="12544" width="9.140625" style="50"/>
    <col min="12545" max="12545" width="6.5703125" style="50" customWidth="1"/>
    <col min="12546" max="12546" width="73.7109375" style="50" customWidth="1"/>
    <col min="12547" max="12547" width="36" style="50" customWidth="1"/>
    <col min="12548" max="12549" width="28.140625" style="50" customWidth="1"/>
    <col min="12550" max="12550" width="35" style="50" customWidth="1"/>
    <col min="12551" max="12800" width="9.140625" style="50"/>
    <col min="12801" max="12801" width="6.5703125" style="50" customWidth="1"/>
    <col min="12802" max="12802" width="73.7109375" style="50" customWidth="1"/>
    <col min="12803" max="12803" width="36" style="50" customWidth="1"/>
    <col min="12804" max="12805" width="28.140625" style="50" customWidth="1"/>
    <col min="12806" max="12806" width="35" style="50" customWidth="1"/>
    <col min="12807" max="13056" width="9.140625" style="50"/>
    <col min="13057" max="13057" width="6.5703125" style="50" customWidth="1"/>
    <col min="13058" max="13058" width="73.7109375" style="50" customWidth="1"/>
    <col min="13059" max="13059" width="36" style="50" customWidth="1"/>
    <col min="13060" max="13061" width="28.140625" style="50" customWidth="1"/>
    <col min="13062" max="13062" width="35" style="50" customWidth="1"/>
    <col min="13063" max="13312" width="9.140625" style="50"/>
    <col min="13313" max="13313" width="6.5703125" style="50" customWidth="1"/>
    <col min="13314" max="13314" width="73.7109375" style="50" customWidth="1"/>
    <col min="13315" max="13315" width="36" style="50" customWidth="1"/>
    <col min="13316" max="13317" width="28.140625" style="50" customWidth="1"/>
    <col min="13318" max="13318" width="35" style="50" customWidth="1"/>
    <col min="13319" max="13568" width="9.140625" style="50"/>
    <col min="13569" max="13569" width="6.5703125" style="50" customWidth="1"/>
    <col min="13570" max="13570" width="73.7109375" style="50" customWidth="1"/>
    <col min="13571" max="13571" width="36" style="50" customWidth="1"/>
    <col min="13572" max="13573" width="28.140625" style="50" customWidth="1"/>
    <col min="13574" max="13574" width="35" style="50" customWidth="1"/>
    <col min="13575" max="13824" width="9.140625" style="50"/>
    <col min="13825" max="13825" width="6.5703125" style="50" customWidth="1"/>
    <col min="13826" max="13826" width="73.7109375" style="50" customWidth="1"/>
    <col min="13827" max="13827" width="36" style="50" customWidth="1"/>
    <col min="13828" max="13829" width="28.140625" style="50" customWidth="1"/>
    <col min="13830" max="13830" width="35" style="50" customWidth="1"/>
    <col min="13831" max="14080" width="9.140625" style="50"/>
    <col min="14081" max="14081" width="6.5703125" style="50" customWidth="1"/>
    <col min="14082" max="14082" width="73.7109375" style="50" customWidth="1"/>
    <col min="14083" max="14083" width="36" style="50" customWidth="1"/>
    <col min="14084" max="14085" width="28.140625" style="50" customWidth="1"/>
    <col min="14086" max="14086" width="35" style="50" customWidth="1"/>
    <col min="14087" max="14336" width="9.140625" style="50"/>
    <col min="14337" max="14337" width="6.5703125" style="50" customWidth="1"/>
    <col min="14338" max="14338" width="73.7109375" style="50" customWidth="1"/>
    <col min="14339" max="14339" width="36" style="50" customWidth="1"/>
    <col min="14340" max="14341" width="28.140625" style="50" customWidth="1"/>
    <col min="14342" max="14342" width="35" style="50" customWidth="1"/>
    <col min="14343" max="14592" width="9.140625" style="50"/>
    <col min="14593" max="14593" width="6.5703125" style="50" customWidth="1"/>
    <col min="14594" max="14594" width="73.7109375" style="50" customWidth="1"/>
    <col min="14595" max="14595" width="36" style="50" customWidth="1"/>
    <col min="14596" max="14597" width="28.140625" style="50" customWidth="1"/>
    <col min="14598" max="14598" width="35" style="50" customWidth="1"/>
    <col min="14599" max="14848" width="9.140625" style="50"/>
    <col min="14849" max="14849" width="6.5703125" style="50" customWidth="1"/>
    <col min="14850" max="14850" width="73.7109375" style="50" customWidth="1"/>
    <col min="14851" max="14851" width="36" style="50" customWidth="1"/>
    <col min="14852" max="14853" width="28.140625" style="50" customWidth="1"/>
    <col min="14854" max="14854" width="35" style="50" customWidth="1"/>
    <col min="14855" max="15104" width="9.140625" style="50"/>
    <col min="15105" max="15105" width="6.5703125" style="50" customWidth="1"/>
    <col min="15106" max="15106" width="73.7109375" style="50" customWidth="1"/>
    <col min="15107" max="15107" width="36" style="50" customWidth="1"/>
    <col min="15108" max="15109" width="28.140625" style="50" customWidth="1"/>
    <col min="15110" max="15110" width="35" style="50" customWidth="1"/>
    <col min="15111" max="15360" width="9.140625" style="50"/>
    <col min="15361" max="15361" width="6.5703125" style="50" customWidth="1"/>
    <col min="15362" max="15362" width="73.7109375" style="50" customWidth="1"/>
    <col min="15363" max="15363" width="36" style="50" customWidth="1"/>
    <col min="15364" max="15365" width="28.140625" style="50" customWidth="1"/>
    <col min="15366" max="15366" width="35" style="50" customWidth="1"/>
    <col min="15367" max="15616" width="9.140625" style="50"/>
    <col min="15617" max="15617" width="6.5703125" style="50" customWidth="1"/>
    <col min="15618" max="15618" width="73.7109375" style="50" customWidth="1"/>
    <col min="15619" max="15619" width="36" style="50" customWidth="1"/>
    <col min="15620" max="15621" width="28.140625" style="50" customWidth="1"/>
    <col min="15622" max="15622" width="35" style="50" customWidth="1"/>
    <col min="15623" max="15872" width="9.140625" style="50"/>
    <col min="15873" max="15873" width="6.5703125" style="50" customWidth="1"/>
    <col min="15874" max="15874" width="73.7109375" style="50" customWidth="1"/>
    <col min="15875" max="15875" width="36" style="50" customWidth="1"/>
    <col min="15876" max="15877" width="28.140625" style="50" customWidth="1"/>
    <col min="15878" max="15878" width="35" style="50" customWidth="1"/>
    <col min="15879" max="16128" width="9.140625" style="50"/>
    <col min="16129" max="16129" width="6.5703125" style="50" customWidth="1"/>
    <col min="16130" max="16130" width="73.7109375" style="50" customWidth="1"/>
    <col min="16131" max="16131" width="36" style="50" customWidth="1"/>
    <col min="16132" max="16133" width="28.140625" style="50" customWidth="1"/>
    <col min="16134" max="16134" width="35" style="50" customWidth="1"/>
    <col min="16135" max="16384" width="9.140625" style="50"/>
  </cols>
  <sheetData>
    <row r="2" spans="1:7" ht="13.5" thickBot="1">
      <c r="A2" s="66"/>
      <c r="B2" s="63" t="s">
        <v>47</v>
      </c>
      <c r="C2" s="64" t="s">
        <v>250</v>
      </c>
      <c r="D2" s="64"/>
      <c r="E2" s="64"/>
      <c r="F2" s="64"/>
    </row>
    <row r="3" spans="1:7" ht="14.25" thickTop="1" thickBot="1">
      <c r="A3" s="66"/>
      <c r="B3" s="63"/>
      <c r="C3" s="149"/>
      <c r="D3" s="149"/>
      <c r="E3" s="149"/>
      <c r="F3" s="149"/>
    </row>
    <row r="4" spans="1:7" ht="19.5" thickBot="1">
      <c r="A4" s="105"/>
      <c r="B4" s="144" t="s">
        <v>189</v>
      </c>
      <c r="C4" s="146"/>
      <c r="D4" s="142"/>
      <c r="E4" s="106"/>
      <c r="F4" s="106"/>
    </row>
    <row r="5" spans="1:7" ht="13.5" thickBot="1">
      <c r="A5" s="69"/>
      <c r="C5" s="69"/>
      <c r="D5" s="69"/>
      <c r="E5" s="69"/>
      <c r="F5" s="69" t="s">
        <v>115</v>
      </c>
    </row>
    <row r="6" spans="1:7" ht="102.75" thickBot="1">
      <c r="A6" s="100" t="s">
        <v>96</v>
      </c>
      <c r="B6" s="101" t="s">
        <v>1</v>
      </c>
      <c r="C6" s="102" t="s">
        <v>116</v>
      </c>
      <c r="D6" s="102" t="s">
        <v>192</v>
      </c>
      <c r="E6" s="103" t="s">
        <v>117</v>
      </c>
      <c r="F6" s="103" t="s">
        <v>193</v>
      </c>
    </row>
    <row r="7" spans="1:7">
      <c r="A7" s="70" t="s">
        <v>118</v>
      </c>
      <c r="B7" s="71" t="s">
        <v>119</v>
      </c>
      <c r="C7" s="151">
        <v>65</v>
      </c>
      <c r="D7" s="151"/>
      <c r="E7" s="168">
        <f>C7-D7</f>
        <v>65</v>
      </c>
      <c r="F7" s="151"/>
      <c r="G7" s="159"/>
    </row>
    <row r="8" spans="1:7">
      <c r="A8" s="72" t="s">
        <v>120</v>
      </c>
      <c r="B8" s="73" t="s">
        <v>121</v>
      </c>
      <c r="C8" s="151">
        <v>1604</v>
      </c>
      <c r="D8" s="151">
        <v>707</v>
      </c>
      <c r="E8" s="169">
        <f t="shared" ref="E8:E24" si="0">C8-D8</f>
        <v>897</v>
      </c>
      <c r="F8" s="151">
        <f>5414+24</f>
        <v>5438</v>
      </c>
    </row>
    <row r="9" spans="1:7">
      <c r="A9" s="74" t="s">
        <v>122</v>
      </c>
      <c r="B9" s="75" t="s">
        <v>123</v>
      </c>
      <c r="C9" s="151"/>
      <c r="D9" s="151"/>
      <c r="E9" s="169">
        <f t="shared" si="0"/>
        <v>0</v>
      </c>
      <c r="F9" s="151"/>
    </row>
    <row r="10" spans="1:7">
      <c r="A10" s="74" t="s">
        <v>124</v>
      </c>
      <c r="B10" s="75" t="s">
        <v>125</v>
      </c>
      <c r="C10" s="151">
        <v>2613</v>
      </c>
      <c r="D10" s="151">
        <v>992</v>
      </c>
      <c r="E10" s="169">
        <f t="shared" si="0"/>
        <v>1621</v>
      </c>
      <c r="F10" s="151">
        <v>1983</v>
      </c>
    </row>
    <row r="11" spans="1:7">
      <c r="A11" s="74" t="s">
        <v>126</v>
      </c>
      <c r="B11" s="75" t="s">
        <v>127</v>
      </c>
      <c r="C11" s="151"/>
      <c r="D11" s="151"/>
      <c r="E11" s="169">
        <f t="shared" si="0"/>
        <v>0</v>
      </c>
      <c r="F11" s="151"/>
    </row>
    <row r="12" spans="1:7">
      <c r="A12" s="74" t="s">
        <v>128</v>
      </c>
      <c r="B12" s="75" t="s">
        <v>129</v>
      </c>
      <c r="C12" s="151">
        <v>17279</v>
      </c>
      <c r="D12" s="151">
        <v>17154</v>
      </c>
      <c r="E12" s="169">
        <f t="shared" si="0"/>
        <v>125</v>
      </c>
      <c r="F12" s="151">
        <f>243+792+210+168+43+2519+20+2220</f>
        <v>6215</v>
      </c>
    </row>
    <row r="13" spans="1:7">
      <c r="A13" s="74" t="s">
        <v>130</v>
      </c>
      <c r="B13" s="75" t="s">
        <v>131</v>
      </c>
      <c r="C13" s="152">
        <f>SUM(C14:C18)</f>
        <v>2059</v>
      </c>
      <c r="D13" s="153">
        <f>SUM(D14:D18)</f>
        <v>0</v>
      </c>
      <c r="E13" s="160">
        <f>SUM(E14:E18)</f>
        <v>2059</v>
      </c>
      <c r="F13" s="160">
        <f>SUM(F14:F18)</f>
        <v>0</v>
      </c>
    </row>
    <row r="14" spans="1:7" ht="13.5">
      <c r="A14" s="76"/>
      <c r="B14" s="77" t="s">
        <v>132</v>
      </c>
      <c r="C14" s="151">
        <v>957</v>
      </c>
      <c r="D14" s="151"/>
      <c r="E14" s="169">
        <f t="shared" si="0"/>
        <v>957</v>
      </c>
      <c r="F14" s="151"/>
    </row>
    <row r="15" spans="1:7" ht="13.5">
      <c r="A15" s="76"/>
      <c r="B15" s="77" t="s">
        <v>133</v>
      </c>
      <c r="C15" s="151">
        <v>890</v>
      </c>
      <c r="D15" s="151"/>
      <c r="E15" s="169">
        <f t="shared" si="0"/>
        <v>890</v>
      </c>
      <c r="F15" s="151"/>
    </row>
    <row r="16" spans="1:7" ht="13.5">
      <c r="A16" s="76"/>
      <c r="B16" s="77" t="s">
        <v>134</v>
      </c>
      <c r="C16" s="151">
        <v>198</v>
      </c>
      <c r="D16" s="151"/>
      <c r="E16" s="169">
        <f t="shared" si="0"/>
        <v>198</v>
      </c>
      <c r="F16" s="151"/>
    </row>
    <row r="17" spans="1:6" ht="13.5">
      <c r="A17" s="76"/>
      <c r="B17" s="77" t="s">
        <v>135</v>
      </c>
      <c r="C17" s="151"/>
      <c r="D17" s="151"/>
      <c r="E17" s="169">
        <f t="shared" si="0"/>
        <v>0</v>
      </c>
      <c r="F17" s="151"/>
    </row>
    <row r="18" spans="1:6" ht="13.5">
      <c r="A18" s="76"/>
      <c r="B18" s="77" t="s">
        <v>136</v>
      </c>
      <c r="C18" s="151">
        <v>14</v>
      </c>
      <c r="D18" s="151"/>
      <c r="E18" s="169">
        <f t="shared" si="0"/>
        <v>14</v>
      </c>
      <c r="F18" s="151"/>
    </row>
    <row r="19" spans="1:6">
      <c r="A19" s="74" t="s">
        <v>137</v>
      </c>
      <c r="B19" s="78" t="s">
        <v>138</v>
      </c>
      <c r="C19" s="151">
        <v>115</v>
      </c>
      <c r="D19" s="151">
        <v>11</v>
      </c>
      <c r="E19" s="171">
        <f>SUM(C19-D19)</f>
        <v>104</v>
      </c>
      <c r="F19" s="151"/>
    </row>
    <row r="20" spans="1:6">
      <c r="A20" s="74" t="s">
        <v>139</v>
      </c>
      <c r="B20" s="78" t="s">
        <v>140</v>
      </c>
      <c r="C20" s="151">
        <v>22</v>
      </c>
      <c r="D20" s="151"/>
      <c r="E20" s="169">
        <f t="shared" si="0"/>
        <v>22</v>
      </c>
      <c r="F20" s="151"/>
    </row>
    <row r="21" spans="1:6">
      <c r="A21" s="74" t="s">
        <v>141</v>
      </c>
      <c r="B21" s="79" t="s">
        <v>142</v>
      </c>
      <c r="C21" s="151"/>
      <c r="D21" s="151"/>
      <c r="E21" s="169">
        <f t="shared" si="0"/>
        <v>0</v>
      </c>
      <c r="F21" s="151"/>
    </row>
    <row r="22" spans="1:6">
      <c r="A22" s="74" t="s">
        <v>143</v>
      </c>
      <c r="B22" s="80" t="s">
        <v>144</v>
      </c>
      <c r="C22" s="151">
        <v>238</v>
      </c>
      <c r="D22" s="151"/>
      <c r="E22" s="169">
        <f t="shared" si="0"/>
        <v>238</v>
      </c>
      <c r="F22" s="151"/>
    </row>
    <row r="23" spans="1:6">
      <c r="A23" s="74" t="s">
        <v>145</v>
      </c>
      <c r="B23" s="80" t="s">
        <v>146</v>
      </c>
      <c r="C23" s="151"/>
      <c r="D23" s="151"/>
      <c r="E23" s="169">
        <f t="shared" si="0"/>
        <v>0</v>
      </c>
      <c r="F23" s="151"/>
    </row>
    <row r="24" spans="1:6" ht="13.5" thickBot="1">
      <c r="A24" s="81" t="s">
        <v>147</v>
      </c>
      <c r="B24" s="82" t="s">
        <v>148</v>
      </c>
      <c r="C24" s="151">
        <v>3</v>
      </c>
      <c r="D24" s="151"/>
      <c r="E24" s="169">
        <f t="shared" si="0"/>
        <v>3</v>
      </c>
      <c r="F24" s="151"/>
    </row>
    <row r="25" spans="1:6" ht="21.75" customHeight="1" thickBot="1">
      <c r="A25" s="107"/>
      <c r="B25" s="108" t="s">
        <v>149</v>
      </c>
      <c r="C25" s="154">
        <f>SUM(C7+C8+C9+C10+C11+C12+C13+C19+C20+C21+C22+C23+C24)</f>
        <v>23998</v>
      </c>
      <c r="D25" s="154">
        <f t="shared" ref="D25:E25" si="1">SUM(D7+D8+D9+D10+D11+D12+D13+D19+D20+D21+D22+D23+D24)</f>
        <v>18864</v>
      </c>
      <c r="E25" s="154">
        <f t="shared" si="1"/>
        <v>5134</v>
      </c>
      <c r="F25" s="154">
        <f t="shared" ref="F25" si="2">SUM(F7+F8+F9+F10+F11+F12+F13+F19+F20+F21+F22+F23+F24)</f>
        <v>13636</v>
      </c>
    </row>
    <row r="26" spans="1:6">
      <c r="C26" s="161"/>
      <c r="D26" s="159"/>
      <c r="E26" s="159"/>
      <c r="F26" s="159"/>
    </row>
    <row r="27" spans="1:6" ht="20.25" customHeight="1" thickBot="1">
      <c r="C27" s="162" t="s">
        <v>115</v>
      </c>
      <c r="D27" s="159"/>
      <c r="E27" s="159"/>
      <c r="F27" s="159"/>
    </row>
    <row r="28" spans="1:6" ht="107.25" customHeight="1" thickBot="1">
      <c r="A28" s="100" t="s">
        <v>96</v>
      </c>
      <c r="B28" s="104" t="s">
        <v>86</v>
      </c>
      <c r="C28" s="163" t="s">
        <v>193</v>
      </c>
      <c r="D28" s="159"/>
      <c r="E28" s="159"/>
      <c r="F28" s="159"/>
    </row>
    <row r="29" spans="1:6">
      <c r="A29" s="110">
        <v>1</v>
      </c>
      <c r="B29" s="111" t="s">
        <v>210</v>
      </c>
      <c r="C29" s="155">
        <v>8642</v>
      </c>
      <c r="D29" s="159"/>
      <c r="E29" s="159"/>
      <c r="F29" s="159"/>
    </row>
    <row r="30" spans="1:6" ht="38.25">
      <c r="A30" s="112">
        <v>2</v>
      </c>
      <c r="B30" s="299" t="s">
        <v>238</v>
      </c>
      <c r="C30" s="155">
        <v>50</v>
      </c>
      <c r="D30" s="159"/>
      <c r="E30" s="159"/>
      <c r="F30" s="159"/>
    </row>
    <row r="31" spans="1:6">
      <c r="A31" s="112">
        <v>3</v>
      </c>
      <c r="B31" s="113" t="s">
        <v>239</v>
      </c>
      <c r="C31" s="155">
        <v>2742</v>
      </c>
      <c r="D31" s="159"/>
      <c r="E31" s="159"/>
      <c r="F31" s="159"/>
    </row>
    <row r="32" spans="1:6">
      <c r="A32" s="112">
        <v>4</v>
      </c>
      <c r="B32" s="113" t="s">
        <v>240</v>
      </c>
      <c r="C32" s="155">
        <v>1889</v>
      </c>
      <c r="D32" s="159"/>
      <c r="E32" s="159"/>
      <c r="F32" s="159"/>
    </row>
    <row r="33" spans="1:6">
      <c r="A33" s="112">
        <v>5</v>
      </c>
      <c r="B33" s="113" t="s">
        <v>241</v>
      </c>
      <c r="C33" s="155">
        <v>313</v>
      </c>
      <c r="D33" s="159"/>
      <c r="E33" s="159"/>
      <c r="F33" s="159"/>
    </row>
    <row r="34" spans="1:6">
      <c r="A34" s="112">
        <v>6</v>
      </c>
      <c r="B34" s="113"/>
      <c r="C34" s="155"/>
      <c r="D34" s="159"/>
      <c r="E34" s="159"/>
      <c r="F34" s="159"/>
    </row>
    <row r="35" spans="1:6">
      <c r="A35" s="112">
        <v>7</v>
      </c>
      <c r="B35" s="113"/>
      <c r="C35" s="155"/>
      <c r="D35" s="159"/>
      <c r="E35" s="159"/>
      <c r="F35" s="159"/>
    </row>
    <row r="36" spans="1:6">
      <c r="A36" s="112">
        <v>8</v>
      </c>
      <c r="B36" s="113"/>
      <c r="C36" s="155"/>
      <c r="D36" s="159"/>
      <c r="E36" s="159"/>
      <c r="F36" s="159"/>
    </row>
    <row r="37" spans="1:6">
      <c r="A37" s="112">
        <v>9</v>
      </c>
      <c r="B37" s="113"/>
      <c r="C37" s="155"/>
      <c r="D37" s="159"/>
      <c r="E37" s="159"/>
      <c r="F37" s="159"/>
    </row>
    <row r="38" spans="1:6">
      <c r="A38" s="112">
        <v>10</v>
      </c>
      <c r="B38" s="113"/>
      <c r="C38" s="155"/>
      <c r="D38" s="159"/>
      <c r="E38" s="159"/>
      <c r="F38" s="159"/>
    </row>
    <row r="39" spans="1:6">
      <c r="A39" s="112">
        <v>11</v>
      </c>
      <c r="B39" s="113"/>
      <c r="C39" s="155"/>
      <c r="D39" s="159"/>
      <c r="E39" s="159"/>
      <c r="F39" s="159"/>
    </row>
    <row r="40" spans="1:6">
      <c r="A40" s="112">
        <v>12</v>
      </c>
      <c r="B40" s="113"/>
      <c r="C40" s="155"/>
      <c r="D40" s="159"/>
      <c r="E40" s="159"/>
      <c r="F40" s="159"/>
    </row>
    <row r="41" spans="1:6">
      <c r="A41" s="112">
        <v>13</v>
      </c>
      <c r="B41" s="113"/>
      <c r="C41" s="155"/>
      <c r="D41" s="159"/>
      <c r="E41" s="159"/>
      <c r="F41" s="159"/>
    </row>
    <row r="42" spans="1:6">
      <c r="A42" s="112">
        <v>14</v>
      </c>
      <c r="B42" s="113"/>
      <c r="C42" s="155"/>
      <c r="D42" s="159"/>
      <c r="E42" s="159"/>
      <c r="F42" s="159"/>
    </row>
    <row r="43" spans="1:6">
      <c r="A43" s="112">
        <v>15</v>
      </c>
      <c r="B43" s="113"/>
      <c r="C43" s="155"/>
      <c r="D43" s="159"/>
      <c r="E43" s="159"/>
      <c r="F43" s="159"/>
    </row>
    <row r="44" spans="1:6">
      <c r="A44" s="112">
        <v>16</v>
      </c>
      <c r="B44" s="113"/>
      <c r="C44" s="155"/>
      <c r="D44" s="159"/>
      <c r="E44" s="159"/>
      <c r="F44" s="159"/>
    </row>
    <row r="45" spans="1:6" ht="13.5" thickBot="1">
      <c r="A45" s="114">
        <v>17</v>
      </c>
      <c r="B45" s="115"/>
      <c r="C45" s="155"/>
      <c r="D45" s="159"/>
      <c r="E45" s="159"/>
      <c r="F45" s="159"/>
    </row>
    <row r="46" spans="1:6" ht="37.5" customHeight="1" thickBot="1">
      <c r="A46" s="366" t="s">
        <v>150</v>
      </c>
      <c r="B46" s="367"/>
      <c r="C46" s="156">
        <f>SUM(C29:C45)</f>
        <v>13636</v>
      </c>
      <c r="D46" s="157">
        <f>C46-F25</f>
        <v>0</v>
      </c>
      <c r="E46" s="159"/>
      <c r="F46" s="159"/>
    </row>
    <row r="47" spans="1:6" ht="32.25" customHeight="1">
      <c r="A47" s="116"/>
      <c r="B47" s="22"/>
      <c r="C47" s="164"/>
      <c r="D47" s="159"/>
      <c r="E47" s="159"/>
      <c r="F47" s="159"/>
    </row>
    <row r="48" spans="1:6" ht="21" customHeight="1" thickBot="1">
      <c r="A48" s="116"/>
      <c r="B48" s="18"/>
      <c r="C48" s="162" t="s">
        <v>115</v>
      </c>
      <c r="D48" s="159"/>
      <c r="E48" s="159"/>
      <c r="F48" s="159"/>
    </row>
    <row r="49" spans="1:6" ht="74.25" customHeight="1" thickBot="1">
      <c r="A49" s="100" t="s">
        <v>96</v>
      </c>
      <c r="B49" s="102" t="s">
        <v>151</v>
      </c>
      <c r="C49" s="165" t="s">
        <v>152</v>
      </c>
      <c r="D49" s="159"/>
      <c r="E49" s="159"/>
      <c r="F49" s="159"/>
    </row>
    <row r="50" spans="1:6" ht="24" customHeight="1">
      <c r="A50" s="117">
        <v>1</v>
      </c>
      <c r="B50" s="117" t="s">
        <v>153</v>
      </c>
      <c r="C50" s="155">
        <v>2692</v>
      </c>
      <c r="D50" s="159">
        <v>2692237.09</v>
      </c>
      <c r="E50" s="159"/>
      <c r="F50" s="159"/>
    </row>
    <row r="51" spans="1:6" ht="30.75" customHeight="1" thickBot="1">
      <c r="A51" s="118">
        <v>2</v>
      </c>
      <c r="B51" s="118" t="s">
        <v>154</v>
      </c>
      <c r="C51" s="155">
        <v>16172</v>
      </c>
      <c r="D51" s="159">
        <v>16172761.77</v>
      </c>
      <c r="E51" s="159"/>
      <c r="F51" s="159"/>
    </row>
    <row r="52" spans="1:6" ht="30.75" customHeight="1" thickBot="1">
      <c r="A52" s="366" t="s">
        <v>155</v>
      </c>
      <c r="B52" s="367"/>
      <c r="C52" s="156">
        <f>SUM(C50:C51)</f>
        <v>18864</v>
      </c>
      <c r="D52" s="157">
        <f>C52-D25</f>
        <v>0</v>
      </c>
      <c r="E52" s="159"/>
      <c r="F52" s="159"/>
    </row>
    <row r="53" spans="1:6" ht="13.5" thickBot="1">
      <c r="A53" s="116"/>
      <c r="B53" s="18"/>
      <c r="C53" s="166"/>
      <c r="D53" s="159"/>
      <c r="E53" s="159"/>
      <c r="F53" s="159"/>
    </row>
    <row r="54" spans="1:6" ht="27" customHeight="1" thickBot="1">
      <c r="A54" s="366" t="s">
        <v>156</v>
      </c>
      <c r="B54" s="367"/>
      <c r="C54" s="156">
        <f>C52+C46</f>
        <v>32500</v>
      </c>
      <c r="D54" s="159"/>
      <c r="E54" s="159"/>
      <c r="F54" s="159"/>
    </row>
    <row r="55" spans="1:6" ht="17.25" customHeight="1" thickBot="1">
      <c r="A55" s="116"/>
      <c r="B55" s="18"/>
      <c r="C55" s="166"/>
      <c r="D55" s="159"/>
      <c r="E55" s="159"/>
      <c r="F55" s="159"/>
    </row>
    <row r="56" spans="1:6" ht="22.5" customHeight="1" thickBot="1">
      <c r="A56" s="366" t="s">
        <v>157</v>
      </c>
      <c r="B56" s="367"/>
      <c r="C56" s="156">
        <f>E25</f>
        <v>5134</v>
      </c>
      <c r="D56" s="159"/>
      <c r="E56" s="159"/>
      <c r="F56" s="159"/>
    </row>
    <row r="57" spans="1:6" ht="13.5" thickBot="1">
      <c r="A57" s="116"/>
      <c r="B57" s="18"/>
      <c r="C57" s="166"/>
      <c r="D57" s="159"/>
      <c r="E57" s="159"/>
      <c r="F57" s="159"/>
    </row>
    <row r="58" spans="1:6" ht="22.5" customHeight="1" thickBot="1">
      <c r="A58" s="366" t="s">
        <v>158</v>
      </c>
      <c r="B58" s="367"/>
      <c r="C58" s="156">
        <f>C54+C56</f>
        <v>37634</v>
      </c>
      <c r="D58" s="159"/>
      <c r="E58" s="159"/>
      <c r="F58" s="159"/>
    </row>
    <row r="59" spans="1:6">
      <c r="A59" s="116"/>
      <c r="B59" s="18"/>
      <c r="C59" s="166"/>
      <c r="D59" s="159"/>
      <c r="E59" s="159"/>
      <c r="F59" s="159"/>
    </row>
    <row r="60" spans="1:6">
      <c r="A60" s="116"/>
      <c r="B60" s="18"/>
      <c r="C60" s="166"/>
      <c r="D60" s="159"/>
      <c r="E60" s="159"/>
      <c r="F60" s="159"/>
    </row>
    <row r="61" spans="1:6" ht="18.75" customHeight="1">
      <c r="A61" s="116"/>
      <c r="B61" s="119" t="s">
        <v>159</v>
      </c>
      <c r="C61" s="166"/>
      <c r="D61" s="159"/>
      <c r="E61" s="159"/>
      <c r="F61" s="159"/>
    </row>
    <row r="62" spans="1:6" ht="28.5" customHeight="1" thickBot="1">
      <c r="A62" s="116"/>
      <c r="B62" s="120"/>
      <c r="C62" s="166"/>
      <c r="D62" s="159"/>
      <c r="E62" s="159"/>
      <c r="F62" s="159"/>
    </row>
    <row r="63" spans="1:6" ht="18" customHeight="1" thickBot="1">
      <c r="A63" s="366" t="s">
        <v>156</v>
      </c>
      <c r="B63" s="367"/>
      <c r="C63" s="155">
        <v>32500</v>
      </c>
      <c r="D63" s="158">
        <f>C63-C54</f>
        <v>0</v>
      </c>
      <c r="E63" s="159"/>
      <c r="F63" s="159"/>
    </row>
    <row r="64" spans="1:6" ht="24" customHeight="1" thickBot="1">
      <c r="A64" s="116"/>
      <c r="B64" s="121"/>
      <c r="C64" s="166"/>
      <c r="D64" s="159"/>
      <c r="E64" s="159"/>
      <c r="F64" s="159"/>
    </row>
    <row r="65" spans="1:6" ht="13.5" thickBot="1">
      <c r="A65" s="366" t="s">
        <v>157</v>
      </c>
      <c r="B65" s="367"/>
      <c r="C65" s="155">
        <v>4995</v>
      </c>
      <c r="D65" s="158">
        <f>C65-C56</f>
        <v>-139</v>
      </c>
      <c r="E65" s="286" t="s">
        <v>215</v>
      </c>
      <c r="F65" s="286"/>
    </row>
    <row r="66" spans="1:6" ht="5.25" customHeight="1" thickBot="1">
      <c r="A66" s="116"/>
      <c r="B66" s="18"/>
      <c r="C66" s="166"/>
      <c r="D66" s="159"/>
      <c r="E66" s="159"/>
      <c r="F66" s="159"/>
    </row>
    <row r="67" spans="1:6" ht="13.5" thickBot="1">
      <c r="A67" s="366" t="s">
        <v>160</v>
      </c>
      <c r="B67" s="367"/>
      <c r="C67" s="156">
        <f>C63+C65</f>
        <v>37495</v>
      </c>
      <c r="D67" s="157"/>
      <c r="E67" s="159"/>
      <c r="F67" s="159"/>
    </row>
    <row r="68" spans="1:6" ht="13.5" thickBot="1">
      <c r="A68" s="116"/>
      <c r="B68" s="18"/>
      <c r="C68" s="166"/>
      <c r="D68" s="159"/>
      <c r="E68" s="159"/>
      <c r="F68" s="159"/>
    </row>
    <row r="69" spans="1:6" ht="13.5" thickBot="1">
      <c r="A69" s="368" t="s">
        <v>161</v>
      </c>
      <c r="B69" s="369"/>
      <c r="C69" s="155">
        <v>139</v>
      </c>
      <c r="D69" s="159"/>
      <c r="E69" s="159"/>
      <c r="F69" s="159"/>
    </row>
    <row r="70" spans="1:6" ht="13.5" thickBot="1">
      <c r="A70" s="116"/>
      <c r="B70" s="18"/>
      <c r="C70" s="166"/>
      <c r="D70" s="159"/>
      <c r="E70" s="159"/>
      <c r="F70" s="159"/>
    </row>
    <row r="71" spans="1:6" ht="21" customHeight="1" thickBot="1">
      <c r="A71" s="150"/>
      <c r="B71" s="122" t="s">
        <v>149</v>
      </c>
      <c r="C71" s="156">
        <f>C67+C69</f>
        <v>37634</v>
      </c>
      <c r="D71" s="157">
        <f>C71-C58</f>
        <v>0</v>
      </c>
      <c r="E71" s="159"/>
      <c r="F71" s="159"/>
    </row>
    <row r="72" spans="1:6" ht="13.5" thickBot="1">
      <c r="A72" s="116"/>
      <c r="B72" s="21"/>
      <c r="C72" s="167"/>
      <c r="D72" s="159"/>
      <c r="E72" s="159"/>
      <c r="F72" s="159"/>
    </row>
    <row r="73" spans="1:6" ht="18.75" customHeight="1" thickBot="1">
      <c r="A73" s="123"/>
      <c r="B73" s="124" t="s">
        <v>162</v>
      </c>
      <c r="C73" s="156">
        <f>SUM(C74:C75)</f>
        <v>1036</v>
      </c>
      <c r="D73" s="159"/>
      <c r="E73" s="159"/>
      <c r="F73" s="159"/>
    </row>
    <row r="74" spans="1:6">
      <c r="A74" s="125">
        <v>1</v>
      </c>
      <c r="B74" s="126" t="s">
        <v>163</v>
      </c>
      <c r="C74" s="155">
        <v>909</v>
      </c>
      <c r="D74" s="159"/>
      <c r="E74" s="159"/>
      <c r="F74" s="159"/>
    </row>
    <row r="75" spans="1:6" ht="13.5" thickBot="1">
      <c r="A75" s="127">
        <v>2</v>
      </c>
      <c r="B75" s="23" t="s">
        <v>164</v>
      </c>
      <c r="C75" s="155">
        <v>127</v>
      </c>
      <c r="D75" s="159"/>
      <c r="E75" s="159"/>
      <c r="F75" s="159"/>
    </row>
    <row r="76" spans="1:6">
      <c r="C76" s="161"/>
      <c r="D76" s="159"/>
      <c r="E76" s="159"/>
      <c r="F76" s="159"/>
    </row>
    <row r="77" spans="1:6">
      <c r="C77" s="161"/>
      <c r="D77" s="159"/>
      <c r="E77" s="159"/>
      <c r="F77" s="159"/>
    </row>
    <row r="78" spans="1:6">
      <c r="C78" s="161"/>
      <c r="D78" s="159"/>
      <c r="E78" s="159"/>
      <c r="F78" s="159"/>
    </row>
    <row r="79" spans="1:6">
      <c r="C79" s="161"/>
      <c r="D79" s="159"/>
      <c r="E79" s="159"/>
      <c r="F79" s="159"/>
    </row>
    <row r="81" spans="1:27">
      <c r="A81" s="83"/>
      <c r="B81" s="2" t="s">
        <v>251</v>
      </c>
      <c r="C81" s="84"/>
      <c r="D81" s="85"/>
      <c r="E81" s="86" t="s">
        <v>165</v>
      </c>
      <c r="F81" s="87" t="s">
        <v>166</v>
      </c>
      <c r="G81" s="88"/>
      <c r="H81" s="84"/>
      <c r="I81" s="84"/>
      <c r="J81" s="84"/>
      <c r="K81" s="84"/>
      <c r="L81" s="89"/>
      <c r="M81" s="89"/>
      <c r="N81" s="87"/>
      <c r="O81" s="67"/>
      <c r="P81" s="67"/>
      <c r="Q81" s="67"/>
      <c r="R81" s="67"/>
      <c r="W81" s="67"/>
      <c r="X81" s="67"/>
      <c r="Y81" s="67"/>
      <c r="Z81" s="67"/>
      <c r="AA81" s="67"/>
    </row>
    <row r="82" spans="1:27">
      <c r="A82" s="83"/>
      <c r="B82" s="90"/>
      <c r="C82" s="84"/>
      <c r="D82" s="85"/>
      <c r="E82" s="91" t="s">
        <v>3</v>
      </c>
      <c r="F82" s="128" t="s">
        <v>167</v>
      </c>
      <c r="G82" s="88"/>
      <c r="H82" s="90"/>
      <c r="I82" s="90"/>
      <c r="J82" s="90"/>
      <c r="K82" s="90"/>
      <c r="L82" s="90"/>
      <c r="M82" s="90"/>
      <c r="N82" s="90"/>
      <c r="O82" s="90"/>
      <c r="P82" s="90"/>
      <c r="Q82" s="90"/>
      <c r="R82" s="67"/>
      <c r="W82" s="67"/>
      <c r="X82" s="67"/>
      <c r="Y82" s="67"/>
      <c r="Z82" s="67"/>
      <c r="AA82" s="67"/>
    </row>
    <row r="83" spans="1:27">
      <c r="A83" s="92" t="s">
        <v>168</v>
      </c>
      <c r="B83" s="93"/>
      <c r="C83" s="84"/>
      <c r="D83" s="67"/>
      <c r="E83" s="86" t="s">
        <v>169</v>
      </c>
      <c r="F83" s="67"/>
      <c r="G83" s="88"/>
      <c r="H83" s="90"/>
      <c r="I83" s="90"/>
      <c r="J83" s="90"/>
      <c r="K83" s="90"/>
      <c r="L83" s="90"/>
      <c r="M83" s="90"/>
      <c r="N83" s="90"/>
      <c r="O83" s="90"/>
      <c r="P83" s="90"/>
      <c r="Q83" s="90"/>
      <c r="R83" s="94"/>
      <c r="W83" s="67"/>
      <c r="X83" s="67"/>
      <c r="Y83" s="67"/>
      <c r="Z83" s="67"/>
      <c r="AA83" s="67"/>
    </row>
    <row r="84" spans="1:27" ht="13.5">
      <c r="A84" s="95" t="s">
        <v>170</v>
      </c>
      <c r="B84" s="96"/>
      <c r="C84" s="93"/>
      <c r="D84" s="67"/>
      <c r="E84" s="97" t="s">
        <v>3</v>
      </c>
      <c r="F84" s="87" t="s">
        <v>166</v>
      </c>
      <c r="G84" s="88"/>
      <c r="H84" s="90"/>
      <c r="I84" s="90"/>
      <c r="J84" s="90"/>
      <c r="K84" s="90"/>
      <c r="L84" s="90"/>
      <c r="M84" s="90"/>
      <c r="N84" s="90"/>
      <c r="O84" s="90"/>
      <c r="P84" s="90"/>
      <c r="Q84" s="90"/>
      <c r="R84" s="67"/>
      <c r="W84" s="67"/>
      <c r="X84" s="67"/>
      <c r="Y84" s="67"/>
      <c r="Z84" s="67"/>
      <c r="AA84" s="67"/>
    </row>
    <row r="85" spans="1:27" ht="13.5">
      <c r="A85" s="95" t="s">
        <v>171</v>
      </c>
      <c r="B85" s="96"/>
      <c r="C85" s="98"/>
      <c r="D85" s="67"/>
      <c r="E85" s="91" t="s">
        <v>3</v>
      </c>
      <c r="F85" s="128" t="s">
        <v>44</v>
      </c>
      <c r="G85" s="88"/>
      <c r="H85" s="90"/>
      <c r="I85" s="90"/>
      <c r="J85" s="90"/>
      <c r="K85" s="90"/>
      <c r="L85" s="90"/>
      <c r="M85" s="90"/>
      <c r="N85" s="90"/>
      <c r="O85" s="90"/>
      <c r="P85" s="90"/>
      <c r="Q85" s="90"/>
      <c r="R85" s="85"/>
      <c r="W85" s="67"/>
      <c r="X85" s="67"/>
      <c r="Y85" s="67"/>
      <c r="Z85" s="67"/>
      <c r="AA85" s="67"/>
    </row>
    <row r="86" spans="1:27" ht="13.5">
      <c r="A86" s="99" t="s">
        <v>3</v>
      </c>
      <c r="B86" s="67"/>
      <c r="C86" s="98"/>
      <c r="D86" s="67"/>
      <c r="E86" s="68"/>
      <c r="F86" s="68"/>
      <c r="G86" s="67"/>
      <c r="H86" s="67"/>
      <c r="I86" s="67"/>
      <c r="J86" s="67"/>
      <c r="K86" s="67"/>
      <c r="L86" s="67"/>
      <c r="M86" s="67"/>
      <c r="N86" s="67"/>
      <c r="O86" s="67"/>
      <c r="P86" s="67"/>
      <c r="Q86" s="67"/>
      <c r="R86" s="67"/>
      <c r="W86" s="67"/>
      <c r="X86" s="67"/>
      <c r="Y86" s="67"/>
      <c r="Z86" s="67"/>
      <c r="AA86" s="67"/>
    </row>
  </sheetData>
  <customSheetViews>
    <customSheetView guid="{769E7230-BDCB-4B45-B8E3-1167996FF422}" scale="85" showPageBreaks="1" printArea="1" view="pageBreakPreview">
      <selection activeCell="D65" sqref="D65"/>
      <rowBreaks count="1" manualBreakCount="1">
        <brk id="47" max="5" man="1"/>
      </rowBreaks>
      <pageMargins left="0.70866141732283472" right="0.70866141732283472" top="0.55118110236220474" bottom="0.55118110236220474" header="0.31496062992125984" footer="0.31496062992125984"/>
      <pageSetup paperSize="9" scale="57" orientation="landscape" r:id="rId1"/>
    </customSheetView>
    <customSheetView guid="{B6B67853-CFF6-4302-87E5-7B5E8217B6D8}" scale="85" showPageBreaks="1" printArea="1" view="pageBreakPreview">
      <selection activeCell="C39" sqref="C39"/>
      <rowBreaks count="1" manualBreakCount="1">
        <brk id="47" max="5" man="1"/>
      </rowBreaks>
      <pageMargins left="0.70866141732283472" right="0.70866141732283472" top="0.55118110236220474" bottom="0.55118110236220474" header="0.31496062992125984" footer="0.31496062992125984"/>
      <pageSetup paperSize="9" scale="57" orientation="landscape" r:id="rId2"/>
    </customSheetView>
    <customSheetView guid="{74EEDDC2-500F-4ABE-BE6F-744A47E9F55E}" scale="85" showPageBreaks="1" printArea="1" view="pageBreakPreview" topLeftCell="A25">
      <selection activeCell="C66" sqref="C66"/>
      <rowBreaks count="1" manualBreakCount="1">
        <brk id="47" max="5" man="1"/>
      </rowBreaks>
      <pageMargins left="0.70866141732283472" right="0.70866141732283472" top="0.55118110236220474" bottom="0.55118110236220474" header="0.31496062992125984" footer="0.31496062992125984"/>
      <pageSetup paperSize="9" scale="57" orientation="landscape" r:id="rId3"/>
    </customSheetView>
    <customSheetView guid="{884947C1-FB7F-4560-BD4D-68772C241D07}" scale="85" showPageBreaks="1" printArea="1" view="pageBreakPreview">
      <selection activeCell="E16" sqref="E16"/>
      <rowBreaks count="1" manualBreakCount="1">
        <brk id="47" max="5" man="1"/>
      </rowBreaks>
      <pageMargins left="0.70866141732283472" right="0.70866141732283472" top="0.55118110236220474" bottom="0.55118110236220474" header="0.31496062992125984" footer="0.31496062992125984"/>
      <pageSetup paperSize="9" scale="57" orientation="landscape" r:id="rId4"/>
    </customSheetView>
    <customSheetView guid="{3DF19364-A1CA-43AA-9D99-C7D85E4E149E}" scale="85" showPageBreaks="1" printArea="1" view="pageBreakPreview" topLeftCell="A57">
      <selection activeCell="C65" sqref="C65"/>
      <rowBreaks count="1" manualBreakCount="1">
        <brk id="47" max="5" man="1"/>
      </rowBreaks>
      <pageMargins left="0.70866141732283472" right="0.70866141732283472" top="0.55118110236220474" bottom="0.55118110236220474" header="0.31496062992125984" footer="0.31496062992125984"/>
      <pageSetup paperSize="9" scale="57" orientation="landscape" r:id="rId5"/>
    </customSheetView>
  </customSheetViews>
  <mergeCells count="9">
    <mergeCell ref="A46:B46"/>
    <mergeCell ref="A52:B52"/>
    <mergeCell ref="A69:B69"/>
    <mergeCell ref="A54:B54"/>
    <mergeCell ref="A56:B56"/>
    <mergeCell ref="A58:B58"/>
    <mergeCell ref="A63:B63"/>
    <mergeCell ref="A65:B65"/>
    <mergeCell ref="A67:B67"/>
  </mergeCells>
  <pageMargins left="0.70866141732283472" right="0.70866141732283472" top="0.55118110236220474" bottom="0.55118110236220474" header="0.31496062992125984" footer="0.31496062992125984"/>
  <pageSetup paperSize="9" scale="57" orientation="landscape" r:id="rId6"/>
  <rowBreaks count="1" manualBreakCount="1">
    <brk id="47" max="5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60"/>
  <sheetViews>
    <sheetView view="pageBreakPreview" topLeftCell="A19" zoomScale="85" zoomScaleSheetLayoutView="85" workbookViewId="0">
      <selection activeCell="E33" sqref="E33"/>
    </sheetView>
  </sheetViews>
  <sheetFormatPr defaultColWidth="9.140625" defaultRowHeight="12.75"/>
  <cols>
    <col min="1" max="1" width="9.140625" style="50"/>
    <col min="2" max="2" width="27.140625" style="50" customWidth="1"/>
    <col min="3" max="3" width="13" style="50" customWidth="1"/>
    <col min="4" max="4" width="12.5703125" style="50" customWidth="1"/>
    <col min="5" max="5" width="13.42578125" style="50" customWidth="1"/>
    <col min="6" max="6" width="13.140625" style="50" customWidth="1"/>
    <col min="7" max="7" width="14.140625" style="50" customWidth="1"/>
    <col min="8" max="8" width="28.7109375" style="50" customWidth="1"/>
    <col min="9" max="9" width="13.7109375" style="50" customWidth="1"/>
    <col min="10" max="10" width="32.7109375" style="50" customWidth="1"/>
    <col min="11" max="11" width="11.28515625" style="50" customWidth="1"/>
    <col min="12" max="12" width="11.140625" style="50" customWidth="1"/>
    <col min="13" max="15" width="9.140625" style="50"/>
    <col min="16" max="16" width="23.85546875" style="50" customWidth="1"/>
    <col min="17" max="17" width="24" style="50" customWidth="1"/>
    <col min="18" max="16384" width="9.140625" style="50"/>
  </cols>
  <sheetData>
    <row r="1" spans="2:10">
      <c r="B1" s="14"/>
      <c r="C1" s="14"/>
      <c r="D1" s="14"/>
      <c r="E1" s="14"/>
      <c r="F1" s="14"/>
      <c r="G1" s="14"/>
      <c r="H1" s="14"/>
      <c r="I1" s="14"/>
    </row>
    <row r="2" spans="2:10" ht="26.25" thickBot="1">
      <c r="B2" s="51" t="s">
        <v>47</v>
      </c>
      <c r="C2" s="17"/>
      <c r="D2" s="17" t="s">
        <v>250</v>
      </c>
      <c r="E2" s="17"/>
      <c r="F2" s="17"/>
      <c r="G2" s="17"/>
      <c r="H2" s="17"/>
      <c r="I2" s="17"/>
      <c r="J2" s="17"/>
    </row>
    <row r="3" spans="2:10" ht="13.5" thickTop="1"/>
    <row r="4" spans="2:10" ht="13.5" thickBot="1"/>
    <row r="5" spans="2:10" ht="19.5" thickBot="1">
      <c r="B5" s="140" t="s">
        <v>190</v>
      </c>
      <c r="C5" s="141"/>
      <c r="D5" s="141"/>
      <c r="E5" s="141"/>
      <c r="F5" s="141"/>
      <c r="G5" s="141"/>
      <c r="H5" s="142"/>
    </row>
    <row r="7" spans="2:10" ht="25.5">
      <c r="B7" s="34" t="s">
        <v>100</v>
      </c>
    </row>
    <row r="8" spans="2:10" ht="36">
      <c r="B8" s="7" t="s">
        <v>211</v>
      </c>
      <c r="C8" s="3">
        <v>2017</v>
      </c>
      <c r="D8" s="3">
        <v>2018</v>
      </c>
      <c r="E8" s="3">
        <v>2019</v>
      </c>
      <c r="F8" s="3">
        <v>2020</v>
      </c>
      <c r="G8" s="3">
        <v>2021</v>
      </c>
      <c r="H8" s="53" t="s">
        <v>99</v>
      </c>
      <c r="I8" s="53" t="s">
        <v>97</v>
      </c>
      <c r="J8" s="53" t="s">
        <v>98</v>
      </c>
    </row>
    <row r="9" spans="2:10">
      <c r="B9" s="8" t="s">
        <v>89</v>
      </c>
      <c r="C9" s="57"/>
      <c r="D9" s="57"/>
      <c r="E9" s="57">
        <v>32</v>
      </c>
      <c r="F9" s="57">
        <v>32</v>
      </c>
      <c r="G9" s="57">
        <v>32</v>
      </c>
      <c r="H9" s="370" t="s">
        <v>214</v>
      </c>
      <c r="I9" s="370" t="s">
        <v>212</v>
      </c>
      <c r="J9" s="370" t="s">
        <v>213</v>
      </c>
    </row>
    <row r="10" spans="2:10">
      <c r="B10" s="54" t="s">
        <v>90</v>
      </c>
      <c r="C10" s="57"/>
      <c r="D10" s="57"/>
      <c r="E10" s="57"/>
      <c r="F10" s="57"/>
      <c r="G10" s="57"/>
      <c r="H10" s="370"/>
      <c r="I10" s="370"/>
      <c r="J10" s="370"/>
    </row>
    <row r="11" spans="2:10">
      <c r="B11" s="54" t="s">
        <v>91</v>
      </c>
      <c r="C11" s="57"/>
      <c r="D11" s="57"/>
      <c r="E11" s="57">
        <v>7</v>
      </c>
      <c r="F11" s="57">
        <v>7</v>
      </c>
      <c r="G11" s="57">
        <v>7</v>
      </c>
      <c r="H11" s="370"/>
      <c r="I11" s="370"/>
      <c r="J11" s="370"/>
    </row>
    <row r="12" spans="2:10">
      <c r="B12" s="54" t="s">
        <v>92</v>
      </c>
      <c r="C12" s="57"/>
      <c r="D12" s="57"/>
      <c r="E12" s="57">
        <v>1</v>
      </c>
      <c r="F12" s="57">
        <v>1</v>
      </c>
      <c r="G12" s="57">
        <v>1</v>
      </c>
      <c r="H12" s="370"/>
      <c r="I12" s="370"/>
      <c r="J12" s="370"/>
    </row>
    <row r="13" spans="2:10">
      <c r="B13" s="54" t="s">
        <v>93</v>
      </c>
      <c r="C13" s="57"/>
      <c r="D13" s="57"/>
      <c r="E13" s="57"/>
      <c r="F13" s="57"/>
      <c r="G13" s="57"/>
      <c r="H13" s="370"/>
      <c r="I13" s="370"/>
      <c r="J13" s="370"/>
    </row>
    <row r="14" spans="2:10">
      <c r="B14" s="54" t="s">
        <v>94</v>
      </c>
      <c r="C14" s="57"/>
      <c r="D14" s="57"/>
      <c r="E14" s="57"/>
      <c r="F14" s="57"/>
      <c r="G14" s="57"/>
      <c r="H14" s="370"/>
      <c r="I14" s="370"/>
      <c r="J14" s="370"/>
    </row>
    <row r="15" spans="2:10">
      <c r="B15" s="55" t="s">
        <v>95</v>
      </c>
      <c r="C15" s="19">
        <f>SUM(C9:C14)</f>
        <v>0</v>
      </c>
      <c r="D15" s="19">
        <f>SUM(D9:D14)</f>
        <v>0</v>
      </c>
      <c r="E15" s="19">
        <f>SUM(E9:E14)</f>
        <v>40</v>
      </c>
      <c r="F15" s="19">
        <f>SUM(F9:F14)</f>
        <v>40</v>
      </c>
      <c r="G15" s="19">
        <f>SUM(G9:G14)</f>
        <v>40</v>
      </c>
      <c r="H15" s="370"/>
      <c r="I15" s="370"/>
      <c r="J15" s="370"/>
    </row>
    <row r="17" spans="2:10" ht="25.5">
      <c r="B17" s="34" t="s">
        <v>100</v>
      </c>
    </row>
    <row r="18" spans="2:10" ht="36">
      <c r="B18" s="7" t="s">
        <v>230</v>
      </c>
      <c r="C18" s="3">
        <v>2017</v>
      </c>
      <c r="D18" s="3">
        <v>2018</v>
      </c>
      <c r="E18" s="3">
        <v>2019</v>
      </c>
      <c r="F18" s="3">
        <v>2020</v>
      </c>
      <c r="G18" s="3">
        <v>2021</v>
      </c>
      <c r="H18" s="53" t="s">
        <v>99</v>
      </c>
      <c r="I18" s="53" t="s">
        <v>97</v>
      </c>
      <c r="J18" s="53" t="s">
        <v>98</v>
      </c>
    </row>
    <row r="19" spans="2:10">
      <c r="B19" s="8" t="s">
        <v>89</v>
      </c>
      <c r="C19" s="57">
        <v>27</v>
      </c>
      <c r="D19" s="57">
        <v>27</v>
      </c>
      <c r="E19" s="57">
        <v>27</v>
      </c>
      <c r="F19" s="57">
        <v>27</v>
      </c>
      <c r="G19" s="57">
        <v>27</v>
      </c>
      <c r="H19" s="371" t="s">
        <v>231</v>
      </c>
      <c r="I19" s="370" t="s">
        <v>233</v>
      </c>
      <c r="J19" s="371" t="s">
        <v>232</v>
      </c>
    </row>
    <row r="20" spans="2:10">
      <c r="B20" s="54" t="s">
        <v>90</v>
      </c>
      <c r="C20" s="57"/>
      <c r="D20" s="57"/>
      <c r="E20" s="57"/>
      <c r="F20" s="57"/>
      <c r="G20" s="57"/>
      <c r="H20" s="372"/>
      <c r="I20" s="370"/>
      <c r="J20" s="372"/>
    </row>
    <row r="21" spans="2:10">
      <c r="B21" s="54" t="s">
        <v>91</v>
      </c>
      <c r="C21" s="57"/>
      <c r="D21" s="57"/>
      <c r="E21" s="57"/>
      <c r="F21" s="57"/>
      <c r="G21" s="57"/>
      <c r="H21" s="372"/>
      <c r="I21" s="370"/>
      <c r="J21" s="372"/>
    </row>
    <row r="22" spans="2:10">
      <c r="B22" s="54" t="s">
        <v>92</v>
      </c>
      <c r="C22" s="57"/>
      <c r="D22" s="57"/>
      <c r="E22" s="57"/>
      <c r="F22" s="57"/>
      <c r="G22" s="57"/>
      <c r="H22" s="372"/>
      <c r="I22" s="370"/>
      <c r="J22" s="372"/>
    </row>
    <row r="23" spans="2:10">
      <c r="B23" s="54" t="s">
        <v>93</v>
      </c>
      <c r="C23" s="57"/>
      <c r="D23" s="57"/>
      <c r="E23" s="57"/>
      <c r="F23" s="57"/>
      <c r="G23" s="57"/>
      <c r="H23" s="372"/>
      <c r="I23" s="370"/>
      <c r="J23" s="372"/>
    </row>
    <row r="24" spans="2:10">
      <c r="B24" s="54" t="s">
        <v>94</v>
      </c>
      <c r="C24" s="57"/>
      <c r="D24" s="57"/>
      <c r="E24" s="57"/>
      <c r="F24" s="57"/>
      <c r="G24" s="57"/>
      <c r="H24" s="372"/>
      <c r="I24" s="370"/>
      <c r="J24" s="372"/>
    </row>
    <row r="25" spans="2:10">
      <c r="B25" s="55" t="s">
        <v>95</v>
      </c>
      <c r="C25" s="19">
        <f>SUM(C19:C24)</f>
        <v>27</v>
      </c>
      <c r="D25" s="19">
        <f>SUM(D19:D24)</f>
        <v>27</v>
      </c>
      <c r="E25" s="19">
        <v>27</v>
      </c>
      <c r="F25" s="19">
        <v>27</v>
      </c>
      <c r="G25" s="19">
        <v>27</v>
      </c>
      <c r="H25" s="373"/>
      <c r="I25" s="370"/>
      <c r="J25" s="373"/>
    </row>
    <row r="27" spans="2:10" ht="25.5">
      <c r="B27" s="34" t="s">
        <v>100</v>
      </c>
    </row>
    <row r="28" spans="2:10" ht="36">
      <c r="B28" s="7" t="s">
        <v>254</v>
      </c>
      <c r="C28" s="3">
        <v>2017</v>
      </c>
      <c r="D28" s="3">
        <v>2018</v>
      </c>
      <c r="E28" s="3">
        <v>2019</v>
      </c>
      <c r="F28" s="3">
        <v>2020</v>
      </c>
      <c r="G28" s="3">
        <v>2021</v>
      </c>
      <c r="H28" s="53" t="s">
        <v>99</v>
      </c>
      <c r="I28" s="53" t="s">
        <v>97</v>
      </c>
      <c r="J28" s="53" t="s">
        <v>98</v>
      </c>
    </row>
    <row r="29" spans="2:10">
      <c r="B29" s="8" t="s">
        <v>89</v>
      </c>
      <c r="C29" s="57"/>
      <c r="D29" s="57">
        <v>40</v>
      </c>
      <c r="E29" s="57">
        <v>40</v>
      </c>
      <c r="F29" s="57">
        <v>40</v>
      </c>
      <c r="G29" s="57">
        <v>40</v>
      </c>
      <c r="H29" s="370" t="s">
        <v>257</v>
      </c>
      <c r="I29" s="370" t="s">
        <v>233</v>
      </c>
      <c r="J29" s="370" t="s">
        <v>258</v>
      </c>
    </row>
    <row r="30" spans="2:10">
      <c r="B30" s="54" t="s">
        <v>90</v>
      </c>
      <c r="C30" s="57"/>
      <c r="D30" s="57"/>
      <c r="E30" s="57"/>
      <c r="F30" s="57"/>
      <c r="G30" s="57"/>
      <c r="H30" s="370"/>
      <c r="I30" s="370"/>
      <c r="J30" s="370"/>
    </row>
    <row r="31" spans="2:10">
      <c r="B31" s="54" t="s">
        <v>91</v>
      </c>
      <c r="C31" s="57"/>
      <c r="D31" s="57"/>
      <c r="E31" s="57"/>
      <c r="F31" s="57"/>
      <c r="G31" s="57"/>
      <c r="H31" s="370"/>
      <c r="I31" s="370"/>
      <c r="J31" s="370"/>
    </row>
    <row r="32" spans="2:10">
      <c r="B32" s="54" t="s">
        <v>92</v>
      </c>
      <c r="C32" s="57"/>
      <c r="D32" s="57"/>
      <c r="E32" s="57"/>
      <c r="F32" s="57"/>
      <c r="G32" s="57"/>
      <c r="H32" s="370"/>
      <c r="I32" s="370"/>
      <c r="J32" s="370"/>
    </row>
    <row r="33" spans="2:10">
      <c r="B33" s="54" t="s">
        <v>93</v>
      </c>
      <c r="C33" s="57"/>
      <c r="D33" s="57"/>
      <c r="E33" s="57"/>
      <c r="F33" s="57"/>
      <c r="G33" s="57"/>
      <c r="H33" s="370"/>
      <c r="I33" s="370"/>
      <c r="J33" s="370"/>
    </row>
    <row r="34" spans="2:10">
      <c r="B34" s="54" t="s">
        <v>94</v>
      </c>
      <c r="C34" s="57"/>
      <c r="D34" s="57"/>
      <c r="E34" s="57"/>
      <c r="F34" s="57"/>
      <c r="G34" s="57"/>
      <c r="H34" s="370"/>
      <c r="I34" s="370"/>
      <c r="J34" s="370"/>
    </row>
    <row r="35" spans="2:10">
      <c r="B35" s="55" t="s">
        <v>95</v>
      </c>
      <c r="C35" s="58">
        <f>SUM(C29:C34)</f>
        <v>0</v>
      </c>
      <c r="D35" s="58">
        <f>SUM(D29:D34)</f>
        <v>40</v>
      </c>
      <c r="E35" s="58">
        <f>SUM(E29:E34)</f>
        <v>40</v>
      </c>
      <c r="F35" s="58">
        <f>SUM(F29:F34)</f>
        <v>40</v>
      </c>
      <c r="G35" s="58">
        <f>SUM(G29:G34)</f>
        <v>40</v>
      </c>
      <c r="H35" s="370"/>
      <c r="I35" s="370"/>
      <c r="J35" s="370"/>
    </row>
    <row r="37" spans="2:10" ht="25.5">
      <c r="B37" s="34" t="s">
        <v>100</v>
      </c>
    </row>
    <row r="38" spans="2:10" ht="36">
      <c r="B38" s="7" t="s">
        <v>255</v>
      </c>
      <c r="C38" s="3">
        <v>2017</v>
      </c>
      <c r="D38" s="3">
        <v>2018</v>
      </c>
      <c r="E38" s="3">
        <v>2019</v>
      </c>
      <c r="F38" s="3">
        <v>2020</v>
      </c>
      <c r="G38" s="3">
        <v>2021</v>
      </c>
      <c r="H38" s="53" t="s">
        <v>99</v>
      </c>
      <c r="I38" s="53" t="s">
        <v>97</v>
      </c>
      <c r="J38" s="53" t="s">
        <v>98</v>
      </c>
    </row>
    <row r="39" spans="2:10">
      <c r="B39" s="8" t="s">
        <v>89</v>
      </c>
      <c r="C39" s="57"/>
      <c r="D39" s="57">
        <v>18</v>
      </c>
      <c r="E39" s="57">
        <v>18</v>
      </c>
      <c r="F39" s="57">
        <v>18</v>
      </c>
      <c r="G39" s="57">
        <v>18</v>
      </c>
      <c r="H39" s="370" t="s">
        <v>256</v>
      </c>
      <c r="I39" s="370" t="s">
        <v>233</v>
      </c>
      <c r="J39" s="370" t="s">
        <v>258</v>
      </c>
    </row>
    <row r="40" spans="2:10">
      <c r="B40" s="54" t="s">
        <v>90</v>
      </c>
      <c r="C40" s="57"/>
      <c r="D40" s="57"/>
      <c r="E40" s="57"/>
      <c r="F40" s="57"/>
      <c r="G40" s="57"/>
      <c r="H40" s="370"/>
      <c r="I40" s="370"/>
      <c r="J40" s="370"/>
    </row>
    <row r="41" spans="2:10">
      <c r="B41" s="54" t="s">
        <v>91</v>
      </c>
      <c r="C41" s="57"/>
      <c r="D41" s="57"/>
      <c r="E41" s="57"/>
      <c r="F41" s="57"/>
      <c r="G41" s="57"/>
      <c r="H41" s="370"/>
      <c r="I41" s="370"/>
      <c r="J41" s="370"/>
    </row>
    <row r="42" spans="2:10">
      <c r="B42" s="54" t="s">
        <v>92</v>
      </c>
      <c r="C42" s="57"/>
      <c r="D42" s="57"/>
      <c r="E42" s="57"/>
      <c r="F42" s="57"/>
      <c r="G42" s="57"/>
      <c r="H42" s="370"/>
      <c r="I42" s="370"/>
      <c r="J42" s="370"/>
    </row>
    <row r="43" spans="2:10">
      <c r="B43" s="54" t="s">
        <v>93</v>
      </c>
      <c r="C43" s="57"/>
      <c r="D43" s="57"/>
      <c r="E43" s="57"/>
      <c r="F43" s="57"/>
      <c r="G43" s="57"/>
      <c r="H43" s="370"/>
      <c r="I43" s="370"/>
      <c r="J43" s="370"/>
    </row>
    <row r="44" spans="2:10">
      <c r="B44" s="54" t="s">
        <v>94</v>
      </c>
      <c r="C44" s="57"/>
      <c r="D44" s="57"/>
      <c r="E44" s="57"/>
      <c r="F44" s="57"/>
      <c r="G44" s="57"/>
      <c r="H44" s="370"/>
      <c r="I44" s="370"/>
      <c r="J44" s="370"/>
    </row>
    <row r="45" spans="2:10">
      <c r="B45" s="55" t="s">
        <v>95</v>
      </c>
      <c r="C45" s="58">
        <f>SUM(C39:C44)</f>
        <v>0</v>
      </c>
      <c r="D45" s="58">
        <v>18</v>
      </c>
      <c r="E45" s="58">
        <v>18</v>
      </c>
      <c r="F45" s="58">
        <v>18</v>
      </c>
      <c r="G45" s="58">
        <v>18</v>
      </c>
      <c r="H45" s="370"/>
      <c r="I45" s="370"/>
      <c r="J45" s="370"/>
    </row>
    <row r="47" spans="2:10" ht="26.25" customHeight="1">
      <c r="B47" s="374" t="s">
        <v>102</v>
      </c>
      <c r="C47" s="374"/>
      <c r="D47" s="374"/>
      <c r="E47" s="374"/>
      <c r="F47" s="374"/>
      <c r="G47" s="374"/>
      <c r="H47" s="374"/>
      <c r="I47" s="374"/>
      <c r="J47" s="374"/>
    </row>
    <row r="48" spans="2:10">
      <c r="B48" s="59" t="s">
        <v>103</v>
      </c>
    </row>
    <row r="50" spans="2:9">
      <c r="B50" s="2" t="s">
        <v>247</v>
      </c>
      <c r="C50" s="14"/>
      <c r="D50" s="15"/>
      <c r="E50" s="16" t="s">
        <v>45</v>
      </c>
      <c r="F50" s="15"/>
      <c r="G50" s="15" t="s">
        <v>42</v>
      </c>
      <c r="H50" s="15"/>
      <c r="I50" s="15"/>
    </row>
    <row r="51" spans="2:9">
      <c r="B51" s="2"/>
      <c r="C51" s="14"/>
      <c r="D51" s="15"/>
      <c r="E51" s="15"/>
      <c r="F51" s="15" t="s">
        <v>253</v>
      </c>
      <c r="G51" s="15"/>
      <c r="H51" s="15" t="s">
        <v>43</v>
      </c>
      <c r="I51" s="15"/>
    </row>
    <row r="52" spans="2:9">
      <c r="B52" s="2"/>
      <c r="C52" s="14"/>
      <c r="D52" s="15"/>
      <c r="E52" s="15"/>
      <c r="F52" s="15"/>
      <c r="G52" s="15"/>
      <c r="H52" s="15"/>
      <c r="I52" s="15"/>
    </row>
    <row r="53" spans="2:9">
      <c r="B53" s="2"/>
      <c r="C53" s="14"/>
      <c r="D53" s="15"/>
      <c r="E53" s="16" t="s">
        <v>46</v>
      </c>
      <c r="F53" s="2"/>
      <c r="G53" s="15" t="s">
        <v>42</v>
      </c>
      <c r="H53" s="15"/>
      <c r="I53" s="15"/>
    </row>
    <row r="54" spans="2:9">
      <c r="B54" s="2"/>
      <c r="C54" s="14"/>
      <c r="D54" s="15"/>
      <c r="E54" s="15"/>
      <c r="F54" s="15" t="s">
        <v>249</v>
      </c>
      <c r="G54" s="15"/>
      <c r="H54" s="15"/>
      <c r="I54" s="15"/>
    </row>
    <row r="55" spans="2:9">
      <c r="B55" s="2"/>
      <c r="C55" s="14"/>
      <c r="D55" s="15"/>
      <c r="E55" s="15"/>
      <c r="F55" s="15"/>
      <c r="G55" s="15"/>
      <c r="H55" s="15" t="s">
        <v>44</v>
      </c>
      <c r="I55" s="15"/>
    </row>
    <row r="58" spans="2:9" ht="12.75" customHeight="1"/>
    <row r="59" spans="2:9" ht="12.75" customHeight="1"/>
    <row r="60" spans="2:9" ht="13.5" customHeight="1"/>
  </sheetData>
  <customSheetViews>
    <customSheetView guid="{769E7230-BDCB-4B45-B8E3-1167996FF422}" scale="85" showPageBreaks="1" printArea="1" view="pageBreakPreview" topLeftCell="A19">
      <selection activeCell="E33" sqref="E33"/>
      <pageMargins left="0.7" right="0.7" top="0.75" bottom="0.75" header="0.3" footer="0.3"/>
      <pageSetup paperSize="9" scale="54" orientation="landscape" r:id="rId1"/>
    </customSheetView>
    <customSheetView guid="{B6B67853-CFF6-4302-87E5-7B5E8217B6D8}" scale="85" showPageBreaks="1" printArea="1" view="pageBreakPreview">
      <selection activeCell="E33" sqref="E33"/>
      <pageMargins left="0.7" right="0.7" top="0.75" bottom="0.75" header="0.3" footer="0.3"/>
      <pageSetup paperSize="9" scale="54" orientation="landscape" r:id="rId2"/>
    </customSheetView>
    <customSheetView guid="{74EEDDC2-500F-4ABE-BE6F-744A47E9F55E}" scale="85" showPageBreaks="1" printArea="1" view="pageBreakPreview">
      <selection activeCell="E33" sqref="E33"/>
      <pageMargins left="0.7" right="0.7" top="0.75" bottom="0.75" header="0.3" footer="0.3"/>
      <pageSetup paperSize="9" scale="54" orientation="landscape" r:id="rId3"/>
    </customSheetView>
    <customSheetView guid="{884947C1-FB7F-4560-BD4D-68772C241D07}" scale="85" showPageBreaks="1" printArea="1" view="pageBreakPreview">
      <selection activeCell="I27" sqref="I27"/>
      <pageMargins left="0.7" right="0.7" top="0.75" bottom="0.75" header="0.3" footer="0.3"/>
      <pageSetup paperSize="9" scale="54" orientation="landscape" r:id="rId4"/>
    </customSheetView>
    <customSheetView guid="{3DF19364-A1CA-43AA-9D99-C7D85E4E149E}" scale="85" showPageBreaks="1" printArea="1" view="pageBreakPreview">
      <selection activeCell="E33" sqref="E33"/>
      <pageMargins left="0.7" right="0.7" top="0.75" bottom="0.75" header="0.3" footer="0.3"/>
      <pageSetup paperSize="9" scale="54" orientation="landscape" r:id="rId5"/>
    </customSheetView>
  </customSheetViews>
  <mergeCells count="13">
    <mergeCell ref="B47:J47"/>
    <mergeCell ref="H29:H35"/>
    <mergeCell ref="I29:I35"/>
    <mergeCell ref="J29:J35"/>
    <mergeCell ref="H39:H45"/>
    <mergeCell ref="I39:I45"/>
    <mergeCell ref="J39:J45"/>
    <mergeCell ref="H9:H15"/>
    <mergeCell ref="I9:I15"/>
    <mergeCell ref="J9:J15"/>
    <mergeCell ref="H19:H25"/>
    <mergeCell ref="I19:I25"/>
    <mergeCell ref="J19:J25"/>
  </mergeCells>
  <pageMargins left="0.7" right="0.7" top="0.75" bottom="0.75" header="0.3" footer="0.3"/>
  <pageSetup paperSize="9" scale="54" orientation="landscape" r:id="rId6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23"/>
  <sheetViews>
    <sheetView tabSelected="1" view="pageBreakPreview" topLeftCell="AF1" zoomScale="115" zoomScaleNormal="85" zoomScaleSheetLayoutView="115" workbookViewId="0">
      <selection activeCell="W10" sqref="W10"/>
    </sheetView>
  </sheetViews>
  <sheetFormatPr defaultColWidth="9.140625" defaultRowHeight="12.75"/>
  <cols>
    <col min="1" max="1" width="4.5703125" style="56" customWidth="1"/>
    <col min="2" max="2" width="12" style="50" customWidth="1"/>
    <col min="3" max="3" width="11.7109375" style="50" customWidth="1"/>
    <col min="4" max="4" width="15.28515625" style="50" customWidth="1"/>
    <col min="5" max="5" width="13.28515625" style="50" customWidth="1"/>
    <col min="6" max="6" width="13.42578125" style="50" customWidth="1"/>
    <col min="7" max="7" width="10.140625" style="50" customWidth="1"/>
    <col min="8" max="8" width="11.140625" style="50" customWidth="1"/>
    <col min="9" max="9" width="18.5703125" style="50" customWidth="1"/>
    <col min="10" max="14" width="8.7109375" style="50" customWidth="1"/>
    <col min="15" max="15" width="11.42578125" style="50" customWidth="1"/>
    <col min="16" max="20" width="8.7109375" style="50" customWidth="1"/>
    <col min="21" max="21" width="11.85546875" style="50" customWidth="1"/>
    <col min="22" max="26" width="8.7109375" style="50" customWidth="1"/>
    <col min="27" max="27" width="12.28515625" style="50" customWidth="1"/>
    <col min="28" max="32" width="5.7109375" style="50" customWidth="1"/>
    <col min="33" max="33" width="11" style="50" customWidth="1"/>
    <col min="34" max="38" width="7.42578125" style="50" customWidth="1"/>
    <col min="39" max="39" width="11.28515625" style="50" customWidth="1"/>
    <col min="40" max="44" width="7.42578125" style="50" customWidth="1"/>
    <col min="45" max="45" width="12.42578125" style="50" customWidth="1"/>
    <col min="46" max="50" width="7.42578125" style="50" customWidth="1"/>
    <col min="51" max="16384" width="9.140625" style="50"/>
  </cols>
  <sheetData>
    <row r="1" spans="1:50">
      <c r="B1" s="61"/>
      <c r="C1" s="61"/>
      <c r="D1" s="61"/>
      <c r="E1" s="61"/>
      <c r="F1" s="61"/>
      <c r="G1" s="61"/>
      <c r="H1" s="61"/>
      <c r="I1" s="61"/>
      <c r="J1" s="62"/>
    </row>
    <row r="2" spans="1:50" ht="26.25" thickBot="1">
      <c r="B2" s="63" t="s">
        <v>47</v>
      </c>
      <c r="C2" s="64"/>
      <c r="D2" s="64" t="s">
        <v>250</v>
      </c>
      <c r="E2" s="64"/>
      <c r="F2" s="64"/>
      <c r="G2" s="64"/>
      <c r="H2" s="64"/>
      <c r="I2" s="64"/>
      <c r="J2" s="64"/>
    </row>
    <row r="3" spans="1:50" ht="14.25" thickTop="1" thickBot="1"/>
    <row r="4" spans="1:50" ht="16.5" thickBot="1">
      <c r="B4" s="143" t="s">
        <v>191</v>
      </c>
      <c r="C4" s="141"/>
      <c r="D4" s="141"/>
      <c r="E4" s="141"/>
      <c r="F4" s="141"/>
      <c r="G4" s="141"/>
      <c r="H4" s="141"/>
      <c r="I4" s="142"/>
    </row>
    <row r="5" spans="1:50" s="52" customFormat="1">
      <c r="A5" s="65"/>
    </row>
    <row r="6" spans="1:50" ht="15" customHeight="1">
      <c r="A6" s="340" t="s">
        <v>96</v>
      </c>
      <c r="B6" s="378" t="s">
        <v>108</v>
      </c>
      <c r="C6" s="378"/>
      <c r="D6" s="378"/>
      <c r="E6" s="378" t="s">
        <v>109</v>
      </c>
      <c r="F6" s="378"/>
      <c r="G6" s="378"/>
      <c r="H6" s="378"/>
      <c r="I6" s="378"/>
      <c r="J6" s="378" t="s">
        <v>110</v>
      </c>
      <c r="K6" s="378"/>
      <c r="L6" s="378"/>
      <c r="M6" s="378"/>
      <c r="N6" s="378"/>
      <c r="O6" s="375" t="s">
        <v>111</v>
      </c>
      <c r="P6" s="376"/>
      <c r="Q6" s="376"/>
      <c r="R6" s="376"/>
      <c r="S6" s="376"/>
      <c r="T6" s="377"/>
      <c r="U6" s="375" t="s">
        <v>112</v>
      </c>
      <c r="V6" s="376"/>
      <c r="W6" s="376"/>
      <c r="X6" s="376"/>
      <c r="Y6" s="376"/>
      <c r="Z6" s="376"/>
      <c r="AA6" s="377"/>
      <c r="AB6" s="378" t="s">
        <v>114</v>
      </c>
      <c r="AC6" s="378"/>
      <c r="AD6" s="378"/>
      <c r="AE6" s="378"/>
      <c r="AF6" s="378"/>
      <c r="AG6" s="375" t="s">
        <v>183</v>
      </c>
      <c r="AH6" s="376"/>
      <c r="AI6" s="376"/>
      <c r="AJ6" s="376"/>
      <c r="AK6" s="376"/>
      <c r="AL6" s="377"/>
      <c r="AM6" s="375" t="s">
        <v>184</v>
      </c>
      <c r="AN6" s="376"/>
      <c r="AO6" s="376"/>
      <c r="AP6" s="376"/>
      <c r="AQ6" s="376"/>
      <c r="AR6" s="377"/>
      <c r="AS6" s="375" t="s">
        <v>185</v>
      </c>
      <c r="AT6" s="376"/>
      <c r="AU6" s="376"/>
      <c r="AV6" s="376"/>
      <c r="AW6" s="376"/>
      <c r="AX6" s="377"/>
    </row>
    <row r="7" spans="1:50" ht="51">
      <c r="A7" s="340"/>
      <c r="B7" s="1" t="s">
        <v>86</v>
      </c>
      <c r="C7" s="1" t="s">
        <v>87</v>
      </c>
      <c r="D7" s="1" t="s">
        <v>104</v>
      </c>
      <c r="E7" s="1" t="s">
        <v>181</v>
      </c>
      <c r="F7" s="1" t="s">
        <v>105</v>
      </c>
      <c r="G7" s="1" t="s">
        <v>106</v>
      </c>
      <c r="H7" s="1" t="s">
        <v>182</v>
      </c>
      <c r="I7" s="1" t="s">
        <v>107</v>
      </c>
      <c r="J7" s="1">
        <v>2017</v>
      </c>
      <c r="K7" s="1">
        <v>2018</v>
      </c>
      <c r="L7" s="1">
        <v>2019</v>
      </c>
      <c r="M7" s="1">
        <v>2020</v>
      </c>
      <c r="N7" s="1">
        <v>2021</v>
      </c>
      <c r="O7" s="145" t="s">
        <v>180</v>
      </c>
      <c r="P7" s="1">
        <v>2017</v>
      </c>
      <c r="Q7" s="1">
        <v>2018</v>
      </c>
      <c r="R7" s="1">
        <v>2019</v>
      </c>
      <c r="S7" s="1">
        <v>2020</v>
      </c>
      <c r="T7" s="1">
        <v>2021</v>
      </c>
      <c r="U7" s="145" t="s">
        <v>180</v>
      </c>
      <c r="V7" s="1">
        <v>2017</v>
      </c>
      <c r="W7" s="1">
        <v>2018</v>
      </c>
      <c r="X7" s="1">
        <v>2019</v>
      </c>
      <c r="Y7" s="1">
        <v>2020</v>
      </c>
      <c r="Z7" s="1">
        <v>2021</v>
      </c>
      <c r="AA7" s="1" t="s">
        <v>113</v>
      </c>
      <c r="AB7" s="1">
        <v>2017</v>
      </c>
      <c r="AC7" s="1">
        <v>2018</v>
      </c>
      <c r="AD7" s="1">
        <v>2019</v>
      </c>
      <c r="AE7" s="1">
        <v>2020</v>
      </c>
      <c r="AF7" s="1">
        <v>2021</v>
      </c>
      <c r="AG7" s="145" t="s">
        <v>180</v>
      </c>
      <c r="AH7" s="1">
        <v>2017</v>
      </c>
      <c r="AI7" s="1">
        <v>2018</v>
      </c>
      <c r="AJ7" s="1">
        <v>2019</v>
      </c>
      <c r="AK7" s="1">
        <v>2020</v>
      </c>
      <c r="AL7" s="1">
        <v>2021</v>
      </c>
      <c r="AM7" s="145" t="s">
        <v>180</v>
      </c>
      <c r="AN7" s="1">
        <v>2017</v>
      </c>
      <c r="AO7" s="1">
        <v>2018</v>
      </c>
      <c r="AP7" s="1">
        <v>2019</v>
      </c>
      <c r="AQ7" s="1">
        <v>2020</v>
      </c>
      <c r="AR7" s="1">
        <v>2021</v>
      </c>
      <c r="AS7" s="145" t="s">
        <v>180</v>
      </c>
      <c r="AT7" s="1">
        <v>2017</v>
      </c>
      <c r="AU7" s="1">
        <v>2018</v>
      </c>
      <c r="AV7" s="1">
        <v>2019</v>
      </c>
      <c r="AW7" s="1">
        <v>2020</v>
      </c>
      <c r="AX7" s="1">
        <v>2021</v>
      </c>
    </row>
    <row r="9" spans="1:50">
      <c r="A9" s="60">
        <v>1</v>
      </c>
      <c r="B9" s="57" t="s">
        <v>205</v>
      </c>
      <c r="C9" s="57" t="s">
        <v>205</v>
      </c>
      <c r="D9" s="57" t="s">
        <v>206</v>
      </c>
      <c r="E9" s="57" t="s">
        <v>227</v>
      </c>
      <c r="F9" s="57" t="s">
        <v>225</v>
      </c>
      <c r="G9" s="57">
        <v>99780</v>
      </c>
      <c r="H9" s="57">
        <v>6754325</v>
      </c>
      <c r="I9" s="57" t="s">
        <v>207</v>
      </c>
      <c r="J9" s="57">
        <v>9404602</v>
      </c>
      <c r="K9" s="57">
        <v>9404602</v>
      </c>
      <c r="L9" s="57">
        <v>9404602</v>
      </c>
      <c r="M9" s="57">
        <v>9404602</v>
      </c>
      <c r="N9" s="57">
        <v>9404602</v>
      </c>
      <c r="O9" s="57">
        <v>2443896</v>
      </c>
      <c r="P9" s="57">
        <v>937350</v>
      </c>
      <c r="Q9" s="57">
        <v>937350</v>
      </c>
      <c r="R9" s="57">
        <v>937350</v>
      </c>
      <c r="S9" s="57">
        <v>937350</v>
      </c>
      <c r="T9" s="57">
        <v>937350</v>
      </c>
      <c r="U9" s="57">
        <v>3100</v>
      </c>
      <c r="V9" s="57">
        <v>445</v>
      </c>
      <c r="W9" s="57">
        <v>445</v>
      </c>
      <c r="X9" s="57">
        <v>400</v>
      </c>
      <c r="Y9" s="57">
        <v>400</v>
      </c>
      <c r="Z9" s="57">
        <v>400</v>
      </c>
      <c r="AA9" s="57">
        <v>59</v>
      </c>
      <c r="AB9" s="57">
        <v>25</v>
      </c>
      <c r="AC9" s="57">
        <v>25</v>
      </c>
      <c r="AD9" s="57">
        <v>25</v>
      </c>
      <c r="AE9" s="57">
        <v>25</v>
      </c>
      <c r="AF9" s="57">
        <v>25</v>
      </c>
      <c r="AG9" s="57"/>
      <c r="AH9" s="57"/>
      <c r="AI9" s="57"/>
      <c r="AJ9" s="57"/>
      <c r="AK9" s="57"/>
      <c r="AL9" s="57"/>
      <c r="AM9" s="57">
        <v>445421</v>
      </c>
      <c r="AN9" s="57">
        <v>165666</v>
      </c>
      <c r="AO9" s="57">
        <v>165666</v>
      </c>
      <c r="AP9" s="57">
        <v>165666</v>
      </c>
      <c r="AQ9" s="57">
        <v>165666</v>
      </c>
      <c r="AR9" s="57">
        <v>165666</v>
      </c>
      <c r="AS9" s="57"/>
      <c r="AT9" s="57"/>
      <c r="AU9" s="57"/>
      <c r="AV9" s="57"/>
      <c r="AW9" s="57"/>
      <c r="AX9" s="57"/>
    </row>
    <row r="10" spans="1:50">
      <c r="A10" s="60">
        <v>2</v>
      </c>
      <c r="B10" s="57" t="s">
        <v>208</v>
      </c>
      <c r="C10" s="57" t="s">
        <v>208</v>
      </c>
      <c r="D10" s="57" t="s">
        <v>209</v>
      </c>
      <c r="E10" s="57" t="s">
        <v>228</v>
      </c>
      <c r="F10" s="57" t="s">
        <v>226</v>
      </c>
      <c r="G10" s="57">
        <v>12000</v>
      </c>
      <c r="H10" s="57">
        <v>1017255</v>
      </c>
      <c r="I10" s="57" t="s">
        <v>207</v>
      </c>
      <c r="J10" s="57">
        <v>1660998</v>
      </c>
      <c r="K10" s="57">
        <v>1660998</v>
      </c>
      <c r="L10" s="57">
        <v>1660998</v>
      </c>
      <c r="M10" s="57">
        <v>1660998</v>
      </c>
      <c r="N10" s="57">
        <v>1660998</v>
      </c>
      <c r="O10" s="57">
        <v>348000</v>
      </c>
      <c r="P10" s="57">
        <v>339000</v>
      </c>
      <c r="Q10" s="57">
        <v>339000</v>
      </c>
      <c r="R10" s="57">
        <v>339000</v>
      </c>
      <c r="S10" s="57">
        <v>339000</v>
      </c>
      <c r="T10" s="57">
        <v>339000</v>
      </c>
      <c r="U10" s="57">
        <v>690</v>
      </c>
      <c r="V10" s="57">
        <v>24</v>
      </c>
      <c r="W10" s="57">
        <v>24</v>
      </c>
      <c r="X10" s="57">
        <v>24</v>
      </c>
      <c r="Y10" s="57">
        <v>24</v>
      </c>
      <c r="Z10" s="57">
        <v>24</v>
      </c>
      <c r="AA10" s="57">
        <v>68</v>
      </c>
      <c r="AB10" s="57">
        <v>14</v>
      </c>
      <c r="AC10" s="57">
        <v>14</v>
      </c>
      <c r="AD10" s="57">
        <v>14</v>
      </c>
      <c r="AE10" s="57">
        <v>14</v>
      </c>
      <c r="AF10" s="57">
        <v>14</v>
      </c>
      <c r="AG10" s="57"/>
      <c r="AH10" s="57"/>
      <c r="AI10" s="57"/>
      <c r="AJ10" s="57"/>
      <c r="AK10" s="57"/>
      <c r="AL10" s="57"/>
      <c r="AM10" s="57">
        <v>50735</v>
      </c>
      <c r="AN10" s="57">
        <v>47413</v>
      </c>
      <c r="AO10" s="57">
        <v>47413</v>
      </c>
      <c r="AP10" s="57">
        <v>47413</v>
      </c>
      <c r="AQ10" s="57">
        <v>47413</v>
      </c>
      <c r="AR10" s="57">
        <v>47413</v>
      </c>
      <c r="AS10" s="57"/>
      <c r="AT10" s="57"/>
      <c r="AU10" s="57"/>
      <c r="AV10" s="57"/>
      <c r="AW10" s="57"/>
      <c r="AX10" s="57"/>
    </row>
    <row r="11" spans="1:50">
      <c r="A11" s="60">
        <v>3</v>
      </c>
      <c r="B11" s="57" t="s">
        <v>221</v>
      </c>
      <c r="C11" s="57" t="s">
        <v>221</v>
      </c>
      <c r="D11" s="57" t="s">
        <v>229</v>
      </c>
      <c r="E11" s="57" t="s">
        <v>222</v>
      </c>
      <c r="F11" s="57" t="s">
        <v>223</v>
      </c>
      <c r="G11" s="57">
        <v>54000</v>
      </c>
      <c r="H11" s="57">
        <v>3805125</v>
      </c>
      <c r="I11" s="57" t="s">
        <v>224</v>
      </c>
      <c r="J11" s="57"/>
      <c r="K11" s="57"/>
      <c r="L11" s="57">
        <v>4104598</v>
      </c>
      <c r="M11" s="57">
        <v>4104598</v>
      </c>
      <c r="N11" s="57">
        <v>4104598</v>
      </c>
      <c r="O11" s="57"/>
      <c r="P11" s="57"/>
      <c r="Q11" s="57"/>
      <c r="R11" s="57">
        <v>1204013</v>
      </c>
      <c r="S11" s="57">
        <v>1204013</v>
      </c>
      <c r="T11" s="57">
        <v>1204013</v>
      </c>
      <c r="U11" s="57"/>
      <c r="V11" s="57"/>
      <c r="W11" s="57"/>
      <c r="X11" s="57">
        <v>477</v>
      </c>
      <c r="Y11" s="57">
        <v>477</v>
      </c>
      <c r="Z11" s="57">
        <v>477</v>
      </c>
      <c r="AA11" s="57">
        <v>83</v>
      </c>
      <c r="AB11" s="57">
        <v>15</v>
      </c>
      <c r="AC11" s="57">
        <v>15</v>
      </c>
      <c r="AD11" s="57">
        <v>15</v>
      </c>
      <c r="AE11" s="57">
        <v>15</v>
      </c>
      <c r="AF11" s="57">
        <v>15</v>
      </c>
      <c r="AG11" s="57"/>
      <c r="AH11" s="57"/>
      <c r="AI11" s="57"/>
      <c r="AJ11" s="57"/>
      <c r="AK11" s="57"/>
      <c r="AL11" s="57"/>
      <c r="AM11" s="57"/>
      <c r="AN11" s="57">
        <v>4000</v>
      </c>
      <c r="AO11" s="57">
        <v>4000</v>
      </c>
      <c r="AP11" s="57">
        <v>4000</v>
      </c>
      <c r="AQ11" s="57">
        <v>4000</v>
      </c>
      <c r="AR11" s="57">
        <v>4000</v>
      </c>
      <c r="AS11" s="57"/>
      <c r="AT11" s="57">
        <v>4500</v>
      </c>
      <c r="AU11" s="57">
        <v>4500</v>
      </c>
      <c r="AV11" s="57">
        <v>4500</v>
      </c>
      <c r="AW11" s="57">
        <v>4500</v>
      </c>
      <c r="AX11" s="57">
        <v>4500</v>
      </c>
    </row>
    <row r="12" spans="1:50">
      <c r="A12" s="60">
        <v>4</v>
      </c>
      <c r="B12" s="57"/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57"/>
      <c r="AB12" s="57"/>
      <c r="AC12" s="57"/>
      <c r="AD12" s="57"/>
      <c r="AE12" s="57"/>
      <c r="AF12" s="57"/>
      <c r="AG12" s="57"/>
      <c r="AH12" s="57"/>
      <c r="AI12" s="57"/>
      <c r="AJ12" s="57"/>
      <c r="AK12" s="57"/>
      <c r="AL12" s="57"/>
      <c r="AM12" s="57"/>
      <c r="AN12" s="57"/>
      <c r="AO12" s="57"/>
      <c r="AP12" s="57"/>
      <c r="AQ12" s="57"/>
      <c r="AR12" s="57"/>
      <c r="AS12" s="57"/>
      <c r="AT12" s="57"/>
      <c r="AU12" s="57"/>
      <c r="AV12" s="57"/>
      <c r="AW12" s="57"/>
      <c r="AX12" s="57"/>
    </row>
    <row r="15" spans="1:50">
      <c r="B15" s="59" t="s">
        <v>103</v>
      </c>
    </row>
    <row r="16" spans="1:50">
      <c r="B16" s="59"/>
    </row>
    <row r="17" spans="2:47" ht="25.5">
      <c r="R17" s="16"/>
      <c r="S17" s="15"/>
      <c r="T17" s="15"/>
      <c r="U17" s="15"/>
      <c r="V17" s="15"/>
      <c r="AG17" s="2" t="s">
        <v>252</v>
      </c>
      <c r="AQ17" s="16" t="s">
        <v>45</v>
      </c>
      <c r="AR17" s="15"/>
      <c r="AS17" s="15" t="s">
        <v>42</v>
      </c>
      <c r="AT17" s="15"/>
      <c r="AU17" s="15"/>
    </row>
    <row r="18" spans="2:47">
      <c r="C18" s="14"/>
      <c r="D18" s="15"/>
      <c r="R18" s="15"/>
      <c r="S18" s="15"/>
      <c r="T18" s="15"/>
      <c r="U18" s="15"/>
      <c r="V18" s="15"/>
      <c r="AQ18" s="15"/>
      <c r="AR18" s="15" t="s">
        <v>248</v>
      </c>
      <c r="AS18" s="15"/>
      <c r="AT18" s="15" t="s">
        <v>43</v>
      </c>
    </row>
    <row r="19" spans="2:47">
      <c r="B19" s="2"/>
      <c r="C19" s="14"/>
      <c r="D19" s="15"/>
      <c r="R19" s="15"/>
      <c r="S19" s="15"/>
      <c r="T19" s="15"/>
      <c r="U19" s="15"/>
      <c r="V19" s="15"/>
      <c r="AQ19" s="15"/>
      <c r="AR19" s="15"/>
      <c r="AS19" s="15"/>
      <c r="AT19" s="15"/>
      <c r="AU19" s="15"/>
    </row>
    <row r="20" spans="2:47">
      <c r="B20" s="2"/>
      <c r="C20" s="14"/>
      <c r="D20" s="15"/>
      <c r="R20" s="16"/>
      <c r="S20" s="2"/>
      <c r="T20" s="15"/>
      <c r="U20" s="15"/>
      <c r="V20" s="15"/>
      <c r="AQ20" s="16" t="s">
        <v>46</v>
      </c>
      <c r="AR20" s="2"/>
      <c r="AS20" s="15" t="s">
        <v>42</v>
      </c>
      <c r="AT20" s="15"/>
      <c r="AU20" s="15"/>
    </row>
    <row r="21" spans="2:47">
      <c r="B21" s="2"/>
      <c r="C21" s="14"/>
      <c r="D21" s="15"/>
      <c r="R21" s="15"/>
      <c r="S21" s="15"/>
      <c r="T21" s="15"/>
      <c r="U21" s="15"/>
      <c r="V21" s="15"/>
      <c r="AQ21" s="15"/>
      <c r="AR21" s="15"/>
      <c r="AS21" s="15"/>
      <c r="AT21" s="15"/>
      <c r="AU21" s="15"/>
    </row>
    <row r="22" spans="2:47">
      <c r="B22" s="2"/>
      <c r="C22" s="14"/>
      <c r="D22" s="15"/>
      <c r="R22" s="15"/>
      <c r="S22" s="15"/>
      <c r="T22" s="15"/>
      <c r="U22" s="15"/>
      <c r="V22" s="15"/>
      <c r="AL22" s="15"/>
      <c r="AM22" s="15"/>
      <c r="AN22" s="15"/>
      <c r="AO22" s="15"/>
      <c r="AP22" s="15"/>
      <c r="AQ22" s="15"/>
      <c r="AR22" s="15" t="s">
        <v>249</v>
      </c>
      <c r="AS22" s="15"/>
      <c r="AT22" s="15" t="s">
        <v>44</v>
      </c>
    </row>
    <row r="23" spans="2:47">
      <c r="B23" s="2"/>
      <c r="C23" s="14"/>
      <c r="D23" s="15"/>
    </row>
  </sheetData>
  <customSheetViews>
    <customSheetView guid="{769E7230-BDCB-4B45-B8E3-1167996FF422}" scale="115" showPageBreaks="1" printArea="1" view="pageBreakPreview" topLeftCell="AF1">
      <selection activeCell="W10" sqref="W10"/>
      <colBreaks count="1" manualBreakCount="1">
        <brk id="14" max="23" man="1"/>
      </colBreaks>
      <pageMargins left="0.7" right="0.7" top="0.75" bottom="0.75" header="0.3" footer="0.3"/>
      <pageSetup paperSize="9" scale="86" orientation="landscape" r:id="rId1"/>
    </customSheetView>
    <customSheetView guid="{B6B67853-CFF6-4302-87E5-7B5E8217B6D8}" scale="115" showPageBreaks="1" printArea="1" view="pageBreakPreview">
      <selection activeCell="M28" sqref="M28"/>
      <colBreaks count="1" manualBreakCount="1">
        <brk id="14" max="23" man="1"/>
      </colBreaks>
      <pageMargins left="0.7" right="0.7" top="0.75" bottom="0.75" header="0.3" footer="0.3"/>
      <pageSetup paperSize="9" scale="86" orientation="landscape" r:id="rId2"/>
    </customSheetView>
    <customSheetView guid="{74EEDDC2-500F-4ABE-BE6F-744A47E9F55E}" scale="115" showPageBreaks="1" printArea="1" view="pageBreakPreview">
      <selection activeCell="M28" sqref="M28"/>
      <colBreaks count="1" manualBreakCount="1">
        <brk id="14" max="23" man="1"/>
      </colBreaks>
      <pageMargins left="0.7" right="0.7" top="0.75" bottom="0.75" header="0.3" footer="0.3"/>
      <pageSetup paperSize="9" scale="86" orientation="landscape" r:id="rId3"/>
    </customSheetView>
    <customSheetView guid="{884947C1-FB7F-4560-BD4D-68772C241D07}" scale="115" showPageBreaks="1" printArea="1" view="pageBreakPreview">
      <selection activeCell="M28" sqref="M28"/>
      <colBreaks count="1" manualBreakCount="1">
        <brk id="14" max="23" man="1"/>
      </colBreaks>
      <pageMargins left="0.7" right="0.7" top="0.75" bottom="0.75" header="0.3" footer="0.3"/>
      <pageSetup paperSize="9" scale="86" orientation="landscape" r:id="rId4"/>
    </customSheetView>
    <customSheetView guid="{3DF19364-A1CA-43AA-9D99-C7D85E4E149E}" scale="115" showPageBreaks="1" printArea="1" view="pageBreakPreview">
      <selection activeCell="M28" sqref="M28"/>
      <colBreaks count="1" manualBreakCount="1">
        <brk id="14" max="23" man="1"/>
      </colBreaks>
      <pageMargins left="0.7" right="0.7" top="0.75" bottom="0.75" header="0.3" footer="0.3"/>
      <pageSetup paperSize="9" scale="86" orientation="landscape" r:id="rId5"/>
    </customSheetView>
  </customSheetViews>
  <mergeCells count="10">
    <mergeCell ref="A6:A7"/>
    <mergeCell ref="J6:N6"/>
    <mergeCell ref="B6:D6"/>
    <mergeCell ref="E6:I6"/>
    <mergeCell ref="O6:T6"/>
    <mergeCell ref="U6:AA6"/>
    <mergeCell ref="AG6:AL6"/>
    <mergeCell ref="AM6:AR6"/>
    <mergeCell ref="AS6:AX6"/>
    <mergeCell ref="AB6:AF6"/>
  </mergeCells>
  <pageMargins left="0.7" right="0.7" top="0.75" bottom="0.75" header="0.3" footer="0.3"/>
  <pageSetup paperSize="9" scale="86" orientation="landscape" r:id="rId6"/>
  <colBreaks count="1" manualBreakCount="1">
    <brk id="14" max="2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5</vt:i4>
      </vt:variant>
    </vt:vector>
  </HeadingPairs>
  <TitlesOfParts>
    <vt:vector size="11" baseType="lpstr">
      <vt:lpstr>Фактурирани количества</vt:lpstr>
      <vt:lpstr>Нови обекти</vt:lpstr>
      <vt:lpstr>Единични цени</vt:lpstr>
      <vt:lpstr>Активи</vt:lpstr>
      <vt:lpstr>Бъдещи разходи</vt:lpstr>
      <vt:lpstr>ПСОВ</vt:lpstr>
      <vt:lpstr>Активи!Print_Area</vt:lpstr>
      <vt:lpstr>'Бъдещи разходи'!Print_Area</vt:lpstr>
      <vt:lpstr>'Единични цени'!Print_Area</vt:lpstr>
      <vt:lpstr>'Нови обекти'!Print_Area</vt:lpstr>
      <vt:lpstr>ПСОВ!Print_Area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Ivailo Kastchiev</dc:creator>
  <cp:lastModifiedBy>user1</cp:lastModifiedBy>
  <cp:lastPrinted>2018-07-09T07:45:57Z</cp:lastPrinted>
  <dcterms:created xsi:type="dcterms:W3CDTF">2016-07-18T07:17:32Z</dcterms:created>
  <dcterms:modified xsi:type="dcterms:W3CDTF">2018-07-09T07:46:54Z</dcterms:modified>
</cp:coreProperties>
</file>