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570" windowWidth="15480" windowHeight="10830"/>
  </bookViews>
  <sheets>
    <sheet name="Sheet1" sheetId="21" r:id="rId1"/>
  </sheets>
  <definedNames>
    <definedName name="_xlnm.Print_Area" localSheetId="0">Sheet1!$A$1:$W$147</definedName>
    <definedName name="_xlnm.Print_Titles" localSheetId="0">Sheet1!$11:$11</definedName>
  </definedNames>
  <calcPr calcId="144525"/>
</workbook>
</file>

<file path=xl/calcChain.xml><?xml version="1.0" encoding="utf-8"?>
<calcChain xmlns="http://schemas.openxmlformats.org/spreadsheetml/2006/main">
  <c r="D130" i="21" l="1"/>
  <c r="I130" i="21"/>
  <c r="K95" i="21"/>
  <c r="O120" i="21"/>
  <c r="L126" i="21"/>
  <c r="K126" i="21"/>
  <c r="L120" i="21"/>
  <c r="L115" i="21" s="1"/>
  <c r="K120" i="21"/>
  <c r="K115" i="21" s="1"/>
  <c r="I95" i="21"/>
  <c r="D95" i="21"/>
  <c r="V70" i="21" l="1"/>
  <c r="V49" i="21"/>
  <c r="W101" i="21"/>
  <c r="V120" i="21"/>
  <c r="V118" i="21"/>
  <c r="V116" i="21"/>
  <c r="V112" i="21"/>
  <c r="V101" i="21"/>
  <c r="V95" i="21"/>
  <c r="V90" i="21"/>
  <c r="V87" i="21"/>
  <c r="V82" i="21"/>
  <c r="V81" i="21" s="1"/>
  <c r="V78" i="21" s="1"/>
  <c r="V79" i="21"/>
  <c r="S120" i="21"/>
  <c r="S118" i="21"/>
  <c r="S116" i="21"/>
  <c r="S112" i="21"/>
  <c r="S95" i="21"/>
  <c r="S94" i="21" s="1"/>
  <c r="S90" i="21"/>
  <c r="S87" i="21"/>
  <c r="S85" i="21"/>
  <c r="S84" i="21" s="1"/>
  <c r="S82" i="21"/>
  <c r="S81" i="21" s="1"/>
  <c r="S79" i="21"/>
  <c r="S49" i="21"/>
  <c r="U101" i="21"/>
  <c r="U95" i="21"/>
  <c r="U94" i="21" s="1"/>
  <c r="T101" i="21"/>
  <c r="S124" i="21"/>
  <c r="S101" i="21"/>
  <c r="Q118" i="21"/>
  <c r="Q116" i="21"/>
  <c r="Q101" i="21"/>
  <c r="Q90" i="21"/>
  <c r="Q89" i="21"/>
  <c r="Q87" i="21"/>
  <c r="Q84" i="21"/>
  <c r="Q47" i="21"/>
  <c r="Q49" i="21"/>
  <c r="P120" i="21"/>
  <c r="P118" i="21"/>
  <c r="P116" i="21"/>
  <c r="P112" i="21"/>
  <c r="P101" i="21"/>
  <c r="P95" i="21"/>
  <c r="P90" i="21"/>
  <c r="P85" i="21"/>
  <c r="P84" i="21" s="1"/>
  <c r="P87" i="21"/>
  <c r="P82" i="21"/>
  <c r="P81" i="21" s="1"/>
  <c r="P78" i="21" s="1"/>
  <c r="P79" i="21"/>
  <c r="P70" i="21"/>
  <c r="P49" i="21"/>
  <c r="P47" i="21"/>
  <c r="F47" i="21" s="1"/>
  <c r="O101" i="21"/>
  <c r="O49" i="21"/>
  <c r="N118" i="21"/>
  <c r="N116" i="21"/>
  <c r="Q115" i="21" l="1"/>
  <c r="S89" i="21"/>
  <c r="S115" i="21"/>
  <c r="V115" i="21"/>
  <c r="V94" i="21"/>
  <c r="V89" i="21" s="1"/>
  <c r="S78" i="21"/>
  <c r="P115" i="21"/>
  <c r="P94" i="21"/>
  <c r="P89" i="21" s="1"/>
  <c r="O130" i="21" l="1"/>
  <c r="O129" i="21"/>
  <c r="O115" i="21"/>
  <c r="O82" i="21"/>
  <c r="O81" i="21"/>
  <c r="O78" i="21" s="1"/>
  <c r="O73" i="21"/>
  <c r="O71" i="21"/>
  <c r="N73" i="21"/>
  <c r="N112" i="21"/>
  <c r="N101" i="21"/>
  <c r="N95" i="21"/>
  <c r="F95" i="21" s="1"/>
  <c r="N90" i="21"/>
  <c r="N87" i="21"/>
  <c r="N85" i="21"/>
  <c r="N84" i="21"/>
  <c r="N79" i="21"/>
  <c r="N82" i="21"/>
  <c r="N81" i="21" s="1"/>
  <c r="N78" i="21" s="1"/>
  <c r="N71" i="21"/>
  <c r="F71" i="21" s="1"/>
  <c r="N49" i="21"/>
  <c r="N120" i="21"/>
  <c r="N115" i="21" s="1"/>
  <c r="N130" i="21"/>
  <c r="L130" i="21"/>
  <c r="L129" i="21" s="1"/>
  <c r="K130" i="21"/>
  <c r="K129" i="21"/>
  <c r="L125" i="21"/>
  <c r="K125" i="21"/>
  <c r="L112" i="21"/>
  <c r="K112" i="21"/>
  <c r="L101" i="21"/>
  <c r="K101" i="21"/>
  <c r="L95" i="21"/>
  <c r="L94" i="21" s="1"/>
  <c r="K94" i="21"/>
  <c r="L90" i="21"/>
  <c r="K90" i="21"/>
  <c r="L79" i="21"/>
  <c r="L78" i="21" s="1"/>
  <c r="K79" i="21"/>
  <c r="K78" i="21" s="1"/>
  <c r="L76" i="21"/>
  <c r="L70" i="21" s="1"/>
  <c r="K76" i="21"/>
  <c r="K70" i="21" s="1"/>
  <c r="L68" i="21"/>
  <c r="L67" i="21" s="1"/>
  <c r="K68" i="21"/>
  <c r="K67" i="21" s="1"/>
  <c r="L49" i="21"/>
  <c r="K49" i="21"/>
  <c r="L23" i="21"/>
  <c r="K23" i="21"/>
  <c r="L21" i="21"/>
  <c r="K21" i="21"/>
  <c r="L14" i="21"/>
  <c r="K14" i="21"/>
  <c r="J130" i="21"/>
  <c r="J129" i="21" s="1"/>
  <c r="J126" i="21"/>
  <c r="J125" i="21" s="1"/>
  <c r="I126" i="21"/>
  <c r="F126" i="21" s="1"/>
  <c r="J112" i="21"/>
  <c r="J120" i="21"/>
  <c r="J115" i="21" s="1"/>
  <c r="I120" i="21"/>
  <c r="F120" i="21" s="1"/>
  <c r="I112" i="21"/>
  <c r="F112" i="21" s="1"/>
  <c r="J101" i="21"/>
  <c r="I101" i="21"/>
  <c r="F101" i="21" s="1"/>
  <c r="J95" i="21"/>
  <c r="J90" i="21"/>
  <c r="J79" i="21"/>
  <c r="J78" i="21" s="1"/>
  <c r="J76" i="21"/>
  <c r="J73" i="21"/>
  <c r="J68" i="21"/>
  <c r="J67" i="21" s="1"/>
  <c r="J49" i="21"/>
  <c r="J23" i="21"/>
  <c r="J21" i="21"/>
  <c r="J14" i="21"/>
  <c r="J70" i="21" l="1"/>
  <c r="K89" i="21"/>
  <c r="N129" i="21"/>
  <c r="F130" i="21"/>
  <c r="N70" i="21"/>
  <c r="O70" i="21"/>
  <c r="G70" i="21" s="1"/>
  <c r="L89" i="21"/>
  <c r="N94" i="21"/>
  <c r="N89" i="21" s="1"/>
  <c r="J124" i="21"/>
  <c r="J94" i="21"/>
  <c r="J89" i="21" s="1"/>
  <c r="J66" i="21" s="1"/>
  <c r="I129" i="21"/>
  <c r="F129" i="21" s="1"/>
  <c r="I125" i="21"/>
  <c r="F125" i="21" s="1"/>
  <c r="I118" i="21"/>
  <c r="F118" i="21" s="1"/>
  <c r="I116" i="21"/>
  <c r="I94" i="21"/>
  <c r="F94" i="21" s="1"/>
  <c r="I90" i="21"/>
  <c r="F90" i="21" s="1"/>
  <c r="I87" i="21"/>
  <c r="F87" i="21" s="1"/>
  <c r="I85" i="21"/>
  <c r="I82" i="21"/>
  <c r="I79" i="21"/>
  <c r="F79" i="21" s="1"/>
  <c r="I76" i="21"/>
  <c r="F76" i="21" s="1"/>
  <c r="I73" i="21"/>
  <c r="I68" i="21"/>
  <c r="I49" i="21"/>
  <c r="F49" i="21" s="1"/>
  <c r="I23" i="21"/>
  <c r="F23" i="21" s="1"/>
  <c r="I21" i="21"/>
  <c r="F21" i="21" s="1"/>
  <c r="I14" i="21"/>
  <c r="F14" i="21" s="1"/>
  <c r="G130" i="21"/>
  <c r="G129" i="21"/>
  <c r="G126" i="21"/>
  <c r="G125" i="21"/>
  <c r="G120" i="21"/>
  <c r="G118" i="21"/>
  <c r="G116" i="21"/>
  <c r="G115" i="21"/>
  <c r="G112" i="21"/>
  <c r="G101" i="21"/>
  <c r="G95" i="21"/>
  <c r="G94" i="21"/>
  <c r="G90" i="21"/>
  <c r="G89" i="21"/>
  <c r="G87" i="21"/>
  <c r="V85" i="21"/>
  <c r="V84" i="21" s="1"/>
  <c r="W85" i="21"/>
  <c r="G82" i="21"/>
  <c r="G81" i="21"/>
  <c r="G79" i="21"/>
  <c r="G78" i="21"/>
  <c r="G76" i="21"/>
  <c r="G73" i="21"/>
  <c r="G71" i="21"/>
  <c r="G68" i="21"/>
  <c r="G67" i="21"/>
  <c r="G49" i="21"/>
  <c r="G47" i="21"/>
  <c r="G23" i="21"/>
  <c r="G21" i="21"/>
  <c r="J13" i="21"/>
  <c r="K66" i="21"/>
  <c r="L66" i="21"/>
  <c r="N66" i="21"/>
  <c r="O66" i="21"/>
  <c r="K124" i="21"/>
  <c r="L124" i="21"/>
  <c r="N124" i="21"/>
  <c r="O124" i="21"/>
  <c r="P66" i="21"/>
  <c r="Q66" i="21"/>
  <c r="S66" i="21"/>
  <c r="T66" i="21"/>
  <c r="V66" i="21"/>
  <c r="P124" i="21"/>
  <c r="Q124" i="21"/>
  <c r="T124" i="21"/>
  <c r="V124" i="21"/>
  <c r="W124" i="21"/>
  <c r="W13" i="21"/>
  <c r="V13" i="21"/>
  <c r="T13" i="21"/>
  <c r="T12" i="21" s="1"/>
  <c r="S13" i="21"/>
  <c r="Q13" i="21"/>
  <c r="P13" i="21"/>
  <c r="O13" i="21"/>
  <c r="N13" i="21"/>
  <c r="L13" i="21"/>
  <c r="K13" i="21"/>
  <c r="G14" i="21"/>
  <c r="G85" i="21" l="1"/>
  <c r="W84" i="21"/>
  <c r="G84" i="21" s="1"/>
  <c r="I67" i="21"/>
  <c r="F67" i="21" s="1"/>
  <c r="F68" i="21"/>
  <c r="I70" i="21"/>
  <c r="F70" i="21" s="1"/>
  <c r="F73" i="21"/>
  <c r="I81" i="21"/>
  <c r="F81" i="21" s="1"/>
  <c r="F82" i="21"/>
  <c r="F85" i="21"/>
  <c r="I115" i="21"/>
  <c r="F115" i="21" s="1"/>
  <c r="F116" i="21"/>
  <c r="I124" i="21"/>
  <c r="F124" i="21" s="1"/>
  <c r="V12" i="21"/>
  <c r="S12" i="21"/>
  <c r="Q12" i="21"/>
  <c r="P12" i="21"/>
  <c r="O12" i="21"/>
  <c r="W66" i="21"/>
  <c r="I89" i="21"/>
  <c r="F89" i="21" s="1"/>
  <c r="N12" i="21"/>
  <c r="I78" i="21"/>
  <c r="F78" i="21" s="1"/>
  <c r="L12" i="21"/>
  <c r="K12" i="21"/>
  <c r="J12" i="21"/>
  <c r="G13" i="21"/>
  <c r="I84" i="21"/>
  <c r="F84" i="21" s="1"/>
  <c r="I13" i="21"/>
  <c r="F13" i="21" s="1"/>
  <c r="W12" i="21"/>
  <c r="G12" i="21" l="1"/>
  <c r="I66" i="21"/>
  <c r="I12" i="21" l="1"/>
  <c r="F12" i="21" s="1"/>
  <c r="F66" i="21"/>
  <c r="E124" i="21"/>
  <c r="E13" i="21"/>
  <c r="E85" i="21"/>
  <c r="E84" i="21" s="1"/>
  <c r="E66" i="21" s="1"/>
  <c r="D129" i="21"/>
  <c r="D126" i="21"/>
  <c r="D125" i="21" s="1"/>
  <c r="D124" i="21" s="1"/>
  <c r="D120" i="21"/>
  <c r="D118" i="21"/>
  <c r="D116" i="21"/>
  <c r="D112" i="21"/>
  <c r="D101" i="21"/>
  <c r="D94" i="21" s="1"/>
  <c r="D90" i="21"/>
  <c r="D85" i="21"/>
  <c r="D84" i="21" s="1"/>
  <c r="D87" i="21"/>
  <c r="D79" i="21"/>
  <c r="D82" i="21"/>
  <c r="D81" i="21" s="1"/>
  <c r="D78" i="21" s="1"/>
  <c r="D76" i="21"/>
  <c r="D73" i="21"/>
  <c r="D71" i="21"/>
  <c r="D68" i="21"/>
  <c r="D67" i="21" s="1"/>
  <c r="D70" i="21" l="1"/>
  <c r="D89" i="21"/>
  <c r="D115" i="21"/>
  <c r="D66" i="21"/>
  <c r="E12" i="21"/>
  <c r="D49" i="21"/>
  <c r="D47" i="21"/>
  <c r="D23" i="21"/>
  <c r="D21" i="21"/>
  <c r="D14" i="21"/>
  <c r="D13" i="21" l="1"/>
  <c r="D12" i="21" s="1"/>
  <c r="G124" i="21"/>
  <c r="G66" i="21"/>
</calcChain>
</file>

<file path=xl/comments1.xml><?xml version="1.0" encoding="utf-8"?>
<comments xmlns="http://schemas.openxmlformats.org/spreadsheetml/2006/main">
  <authors>
    <author>npavlov</author>
  </authors>
  <commentList>
    <comment ref="B147" author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<sst xmlns="http://schemas.openxmlformats.org/spreadsheetml/2006/main" count="278" uniqueCount="173">
  <si>
    <t>Сметна стойност</t>
  </si>
  <si>
    <t>Усвоено към  отчетния период</t>
  </si>
  <si>
    <t>§</t>
  </si>
  <si>
    <t>ОБЩО:</t>
  </si>
  <si>
    <t>Основен ремонт на дълготрайни материални активи</t>
  </si>
  <si>
    <t>Придобиване на дълготрайни материални активи</t>
  </si>
  <si>
    <t xml:space="preserve"> Придобиване на нематериални дълготрайни активи</t>
  </si>
  <si>
    <t>Уточнен план</t>
  </si>
  <si>
    <t>Собствени средства</t>
  </si>
  <si>
    <t>Източници на финансиране, в т.ч.:</t>
  </si>
  <si>
    <t>Година начало - година край на изпълнение на обекта</t>
  </si>
  <si>
    <t>в т.ч. от 31-13</t>
  </si>
  <si>
    <t>Европейски средства, със съответното съфинансиране</t>
  </si>
  <si>
    <t>Функция 01</t>
  </si>
  <si>
    <t>Функция 03</t>
  </si>
  <si>
    <t>Функция 04</t>
  </si>
  <si>
    <t>Функция 05</t>
  </si>
  <si>
    <t>Функция 06</t>
  </si>
  <si>
    <t>Функция 07</t>
  </si>
  <si>
    <t>Функция 08</t>
  </si>
  <si>
    <t>9а</t>
  </si>
  <si>
    <t xml:space="preserve">от </t>
  </si>
  <si>
    <t>до</t>
  </si>
  <si>
    <t>(в лева)</t>
  </si>
  <si>
    <t xml:space="preserve">              РАЗЧЕТ  ЗА ФИНАНСИРАНЕ НА КАПИТАЛОВИТЕ РАЗХОДИ</t>
  </si>
  <si>
    <t>10а</t>
  </si>
  <si>
    <t>ППР</t>
  </si>
  <si>
    <t>придобиване на компютри и хардуер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</si>
  <si>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</si>
  <si>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</si>
  <si>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</si>
  <si>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придобиване на други ДМА</t>
  </si>
  <si>
    <t>Общи държавни служби</t>
  </si>
  <si>
    <t>Образование</t>
  </si>
  <si>
    <t>Здравеопазване</t>
  </si>
  <si>
    <t xml:space="preserve"> Социално осигуряване, подпомагане и грижи</t>
  </si>
  <si>
    <t xml:space="preserve"> Жилищно строителство, благоустройство, комунално стопанство и опазване на околната среда</t>
  </si>
  <si>
    <t>Почивно дело, култура, религиозни дейности</t>
  </si>
  <si>
    <t>Икономически дейности и услуги</t>
  </si>
  <si>
    <t>Уточнен план   /к.6 = к.9 + к.12 + к.14 + к.16 + к.19/</t>
  </si>
  <si>
    <t>Усвоено към  отчетния период    /к.7 = к.10 + к.13 + к.15 + к.17 + к.20/</t>
  </si>
  <si>
    <t>ОБЩИНА</t>
  </si>
  <si>
    <t>Усвоено до края на предходната година</t>
  </si>
  <si>
    <t>Предоставени целеви субсидии и трансфери от държавния бюджет и трансфери от други бюджетни организации</t>
  </si>
  <si>
    <t>Наименование на обектите/проектите/позициите</t>
  </si>
  <si>
    <t>КОД ПО ЕБК</t>
  </si>
  <si>
    <t>Преходен остатък  по бюджета</t>
  </si>
  <si>
    <t>Параграф по ЕБК 31-11; 31-12; 31-13; 31-18; 61-00; СС (собствени средства); ДИ (Други източници)</t>
  </si>
  <si>
    <t>план/отчет за периода:</t>
  </si>
  <si>
    <t>код на ССЕС - 42, 96, 97, 98</t>
  </si>
  <si>
    <t xml:space="preserve">в т.ч. от 31-13 </t>
  </si>
  <si>
    <t>изграждане на инфраструктурни обекти</t>
  </si>
  <si>
    <t>обекти</t>
  </si>
  <si>
    <t>Тел. за контакт:................................</t>
  </si>
  <si>
    <t>Параграф по ЕБК 31-11; 31-12; 31-13; 31-18; 61-00</t>
  </si>
  <si>
    <t>придобиване на програмни продукти и лицензи за програмни продукти</t>
  </si>
  <si>
    <t>дата</t>
  </si>
  <si>
    <t>Главен счетоводител:</t>
  </si>
  <si>
    <t xml:space="preserve">Ръководител: </t>
  </si>
  <si>
    <t>01.01.2017</t>
  </si>
  <si>
    <t>Параграф по ЕБК: 45-00; 46-00; 64-00;74-00; 78-00; 83-11; 83-12; 83-71; 83-72; Други източници</t>
  </si>
  <si>
    <t>Други източници за финансиране -(дарения, ПУДООС, заеми, други)</t>
  </si>
  <si>
    <t>Трявна</t>
  </si>
  <si>
    <t xml:space="preserve">Изготвил: </t>
  </si>
  <si>
    <t>Тел. за контакт: 0677/622-32</t>
  </si>
  <si>
    <t>електронен адрес за контакт: finobtriavna@gmail.com</t>
  </si>
  <si>
    <t>0677/622-32</t>
  </si>
  <si>
    <t xml:space="preserve">                     (Мариета Ганева)</t>
  </si>
  <si>
    <t xml:space="preserve">     (Дончо Захариев, кмет)</t>
  </si>
  <si>
    <t>(Венислава Василева,счетоводител)</t>
  </si>
  <si>
    <t>Основен ремонт на ДГ "Светлина" гр.Трявна</t>
  </si>
  <si>
    <t>Основен ремонт санитарни възли-ляво крило  ДГ "Калина" гр.Трявна</t>
  </si>
  <si>
    <t>Реконструкция на кухня в ДГ "Калина" с цел обслужване  и на неорганизиран  контингент</t>
  </si>
  <si>
    <t>Основен ремонт сграда ДГ "Осми март" гр.Плачковци</t>
  </si>
  <si>
    <t>Основен ремонт двор ДГ "Светлина" гр.Трявна</t>
  </si>
  <si>
    <t>Основен ремонт настилка СУ "П.Р.Славейков" гр.Трявна</t>
  </si>
  <si>
    <t>Основен ремонт детско отделение МБАЛ "Д-р Теодоси Витанов" гр.Трявна</t>
  </si>
  <si>
    <t>Основен ремонт ул. "Уста Иван" и ул. "Христо Ботев" гр.Трявна -първи етап</t>
  </si>
  <si>
    <t>Основен ремонт ул. "Асеневци" гр.Трявна</t>
  </si>
  <si>
    <t>Основен ремонт ул. Възрожденска" гр.Трявна</t>
  </si>
  <si>
    <t>Основен ремонт ул. Бедек" гр.Трявна</t>
  </si>
  <si>
    <t>Основен ремонт улица МБАЛ "Д-р Т.Витанов"гр.Трявна и пред входа на поликлиниката</t>
  </si>
  <si>
    <t>Основен ремонт улица в кв.Божковци (Димиев хан)</t>
  </si>
  <si>
    <t>Основен ремонт ул. Илийчо Петков" гр.Плачковци</t>
  </si>
  <si>
    <t>Основен ремонт ул. "Белият камък" гр.Плачковци</t>
  </si>
  <si>
    <t>Основен ремонт ул. "Пролет" гр.Плачковци</t>
  </si>
  <si>
    <t>Основен ремонт улица в с.Черновръх</t>
  </si>
  <si>
    <t>Основен ремонт улица в с.Радевци</t>
  </si>
  <si>
    <t>Основен ремонт улица в с.Бърдени</t>
  </si>
  <si>
    <t>Основен ремонт улица в с.Райнушковци</t>
  </si>
  <si>
    <t>Основен ремонт улици в с.Престой</t>
  </si>
  <si>
    <t>Основен ремонт на тротоари гр.Трявна</t>
  </si>
  <si>
    <t>Основен ремонт на тротоари кв.Божковци и кв.Димиев хан</t>
  </si>
  <si>
    <t>Основен ремонт на тротоари в гр.Плачковци</t>
  </si>
  <si>
    <t>Основен ремонт улица кв.Боевци-гр.Плачковци</t>
  </si>
  <si>
    <t>Основен ремонт  ул."Планинец" гр.Плачковци</t>
  </si>
  <si>
    <t>Основен ремонт ул."Сечен камък"</t>
  </si>
  <si>
    <t>Основен ремонт настилка междублоково пространство ул."бедек" гр.Плачковци</t>
  </si>
  <si>
    <t>Основен ремонт ул."Димитър Горов" гр.Трявна</t>
  </si>
  <si>
    <t>Основен ремонт ул. "Чучура" гр.Трявна</t>
  </si>
  <si>
    <t>Направа на окачен таван от гипсокартон в музеен обект "Музей на азиатското изкуство"</t>
  </si>
  <si>
    <t>Основен ремонт път с.Койчевци и с.Рашовите</t>
  </si>
  <si>
    <t>Основен ремонт път с.Тодореци</t>
  </si>
  <si>
    <t>Основен ремонт път в участъка от края на ул. "ЗДравец" гр.Трявна до пресичането му с път GAB 1278 гр.Трявна-сВеленци</t>
  </si>
  <si>
    <t>Основен ремонт път GAB 3283 с.Енчовци-с.Горни Радковци</t>
  </si>
  <si>
    <t>Основен ремонт път GAB 3273 гр.Плачковци,кв.Нейковци-с.Драгневци</t>
  </si>
  <si>
    <t>Основен ремонт път GAB 3288 с.Брежници</t>
  </si>
  <si>
    <t>Основен ремонт път GAB 3306 с.Горни Дамяновци</t>
  </si>
  <si>
    <t>Основен ремонт път GAB 3328 кв.Раданци-с.Матешовци</t>
  </si>
  <si>
    <t>Основен ремонт път GAB 2276 с.Престой-с.Станчов хан</t>
  </si>
  <si>
    <t>Основен ремонт път GAB 3307 с.Мръзеци-Бъзовец-Кръстец</t>
  </si>
  <si>
    <t>Основен ремонт път GAB 3312 с.Кисийци</t>
  </si>
  <si>
    <t>Основен ремонт път GAB 3333 с.Глутниците</t>
  </si>
  <si>
    <t>Основен ремонт път GAB 3335 с.Раевци (подпорна стена)</t>
  </si>
  <si>
    <t>Основен ремонт път GAB 3274 с.Енчовци</t>
  </si>
  <si>
    <t>Основен ремонт път GAB 3327 с.Бангейци-с.Кашенци (подпорна стена)</t>
  </si>
  <si>
    <t>Основен ремонт настилки и сгради на градси пазар гр.Трявна</t>
  </si>
  <si>
    <t>Доставка на озвучителна техника</t>
  </si>
  <si>
    <t>Компютърни конфигурации СУ "П.Р.Славейков" гр.Трявна</t>
  </si>
  <si>
    <t>5201 придобиване на компютри и хардуер</t>
  </si>
  <si>
    <t>придобиване на друго оборудване машинии съоръжения</t>
  </si>
  <si>
    <t>Доставка и монтаж на пожароизвестителна система на ДГ "Светлина" гр.Трявна</t>
  </si>
  <si>
    <t>Мултимедия СУ "П.Р.Славейков" гр.Трявна</t>
  </si>
  <si>
    <t xml:space="preserve">Кухненско обзавеждане  в ДГ "Калина" </t>
  </si>
  <si>
    <t>Доставка на компютърен томограф МБАЛ "Д-р Т.Витанов" (първа вноска)</t>
  </si>
  <si>
    <t>Технически проект за МБАЛ "Д-р Т.Витанов" гр.Трявна</t>
  </si>
  <si>
    <t>Закупуване на микробус  по проект "Център за независим живот"</t>
  </si>
  <si>
    <t>Доставка на готварска печка за социално предприятие</t>
  </si>
  <si>
    <t>Изработка и монтаж на паметник на "П.Славейков" гр.Трявна</t>
  </si>
  <si>
    <t>Доставка на мини роторен снегорин  за кметство Плачковци</t>
  </si>
  <si>
    <t>Доставка на храсторез за кметство Плачковци</t>
  </si>
  <si>
    <t>Изграждане на подпорна стена на Гробищен парк гр.Плачковци</t>
  </si>
  <si>
    <t>Изграждане на подпорна стена ул. "Горска" гр.Плачковци</t>
  </si>
  <si>
    <t>Изграждане на подпорна стена в с.Станчов хан</t>
  </si>
  <si>
    <t>Изграждане на ограда на Гробищен парк в кв.Стояновци,гр.Трявна</t>
  </si>
  <si>
    <t>Технически проект за подпорна стена на ул "Люляк" №25 и №27 гр.Трявна</t>
  </si>
  <si>
    <t>Технически проект за подпорна стена ул. Димитър Горов" №37 гр.Трявна</t>
  </si>
  <si>
    <t>Технически проект за подпорна стена на Гробищен парк гр.Плачковци</t>
  </si>
  <si>
    <t>Технически проект на подпорна стена на ул. "Горска" гр.Плачковци</t>
  </si>
  <si>
    <t>Идеен и технически проект за благоустрояване на "Боженска поляна" кв.Тепавици и проект за мостово съоръжение</t>
  </si>
  <si>
    <t>Технически проект за благоустрояване площада на гр.Плачковци</t>
  </si>
  <si>
    <t>Техничесеки проект за Дневен център за възрастни хора с увреждания</t>
  </si>
  <si>
    <t>Технически проект на подпорна стена кв.Пунговци</t>
  </si>
  <si>
    <t>Проект за мостово съоръжение на р.Тревненска м/у ул. "Украйна" и общински пазар гр.Трявна</t>
  </si>
  <si>
    <t>Технически проект на подпорна стена на ул."Здравец" гр.Трявна</t>
  </si>
  <si>
    <t>Доставка и монтаж фитнес уреди на открито</t>
  </si>
  <si>
    <t>Доставка и монтаж детски съоръжения</t>
  </si>
  <si>
    <t>Доставка компютри</t>
  </si>
  <si>
    <t>Доставка смарт телевизор</t>
  </si>
  <si>
    <t>Изграждане на подпорна стена покрай тренировъчно футболно игрище Спортен комплекс "Ангел Кънчев" гр.Трявна</t>
  </si>
  <si>
    <t>Вътрешна реконструкция на читалище "П.Славейков" гр.Трявна</t>
  </si>
  <si>
    <t>Вътрешна реконструкция на читалище "Пробуда" гр.Плачковци</t>
  </si>
  <si>
    <t>Доставка на програмен продукт "Имеон"</t>
  </si>
  <si>
    <t>Доставка на счетоводен програмен продукт</t>
  </si>
  <si>
    <t>придобиване на други  нематериални активи</t>
  </si>
  <si>
    <t>Обществен устройствен план</t>
  </si>
  <si>
    <t>Изработване на ПУП-план за регулацеия иплан за застрояване на ЦГЧ гр.Трявна</t>
  </si>
  <si>
    <t>Забележка: Необходимо е данните в разчета да се организират чрез съставяне на формули, както следва:</t>
  </si>
  <si>
    <t>1. Ред "ОБЩО" трябва да е сбор от сумите по параграфите;</t>
  </si>
  <si>
    <t>2. Всеки параграф  трябва да е сбор на стойностите на функциите в него;</t>
  </si>
  <si>
    <t>3. Всяка функция в параграфа трябва да е сбор от стойностите на подпараграфите;</t>
  </si>
  <si>
    <t>4. Сумата на подпараграфа трябва да е сбор от стойностите на редовете с разходните позиции за изграждане на обекти и/или придобиване на активите в подпараграфа.</t>
  </si>
  <si>
    <t>2016-2017</t>
  </si>
  <si>
    <t>2015-2017</t>
  </si>
  <si>
    <t>31-13</t>
  </si>
  <si>
    <t>собствени средства</t>
  </si>
  <si>
    <t>31-18</t>
  </si>
  <si>
    <t>Укрепване на бреговете на дере в кв. 125, град Трявна</t>
  </si>
  <si>
    <t>Технически проект "Укрепване на подпорна стена по бреговете на Стояносвско дере гр. трявна</t>
  </si>
  <si>
    <t xml:space="preserve">ПРЕДСЕДАТЕЛ НА ОБЩИНСКИ СЪВЕТ – ТРЯВНА:          </t>
  </si>
  <si>
    <t xml:space="preserve">    </t>
  </si>
  <si>
    <t xml:space="preserve">   / СИЛВИЯ КРЪСТЕВА /</t>
  </si>
  <si>
    <t>ПРИЛОЖЕНИЕ № 9 КЪМ РЕШЕНИЕ № 138, ВЗЕТО НА ЗАСЕДАНИЕ НА ОБЩИНСКИ СЪВЕТ – ТРЯВНА НА 12.09.2017 Г.,  ПРОТОКОЛ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</si>
</sst>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 Black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 CYR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49">
    <xf numFmtId="0" fontId="0" fillId="0" borderId="0" xfId="0"/>
    <xf numFmtId="0" fontId="0" fillId="0" borderId="1" xfId="0" applyBorder="1" applyAlignment="1">
      <alignment horizontal="centerContinuous"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/>
    <xf numFmtId="0" fontId="0" fillId="0" borderId="1" xfId="0" applyFont="1" applyBorder="1"/>
    <xf numFmtId="0" fontId="8" fillId="0" borderId="0" xfId="1" applyFont="1" applyAlignment="1" applyProtection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7" xfId="0" applyFont="1" applyFill="1" applyBorder="1" applyAlignment="1">
      <alignment wrapText="1"/>
    </xf>
    <xf numFmtId="0" fontId="0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 vertical="center"/>
    </xf>
    <xf numFmtId="0" fontId="1" fillId="0" borderId="0" xfId="0" applyFont="1" applyFill="1"/>
    <xf numFmtId="0" fontId="8" fillId="0" borderId="0" xfId="1" applyFont="1" applyAlignment="1" applyProtection="1">
      <alignment horizontal="left" vertical="center"/>
    </xf>
    <xf numFmtId="0" fontId="0" fillId="0" borderId="0" xfId="0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Font="1" applyBorder="1"/>
    <xf numFmtId="1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/>
    <xf numFmtId="1" fontId="0" fillId="0" borderId="1" xfId="0" applyNumberFormat="1" applyFont="1" applyBorder="1"/>
    <xf numFmtId="0" fontId="0" fillId="0" borderId="7" xfId="0" applyFont="1" applyBorder="1"/>
    <xf numFmtId="14" fontId="18" fillId="4" borderId="0" xfId="2" applyNumberFormat="1" applyFont="1" applyFill="1" applyBorder="1" applyAlignment="1" applyProtection="1">
      <alignment vertical="center" wrapText="1"/>
      <protection locked="0"/>
    </xf>
    <xf numFmtId="0" fontId="20" fillId="0" borderId="0" xfId="0" applyFont="1"/>
    <xf numFmtId="0" fontId="21" fillId="0" borderId="0" xfId="0" applyFont="1" applyBorder="1"/>
    <xf numFmtId="0" fontId="12" fillId="0" borderId="0" xfId="0" applyFont="1" applyBorder="1" applyAlignment="1">
      <alignment horizontal="center"/>
    </xf>
    <xf numFmtId="0" fontId="20" fillId="0" borderId="0" xfId="0" applyFont="1" applyBorder="1"/>
    <xf numFmtId="0" fontId="0" fillId="3" borderId="1" xfId="0" applyFill="1" applyBorder="1"/>
    <xf numFmtId="0" fontId="22" fillId="0" borderId="0" xfId="0" applyFont="1"/>
    <xf numFmtId="0" fontId="1" fillId="0" borderId="0" xfId="0" applyFont="1"/>
    <xf numFmtId="0" fontId="22" fillId="0" borderId="0" xfId="0" applyFont="1" applyBorder="1" applyAlignment="1"/>
    <xf numFmtId="0" fontId="22" fillId="0" borderId="0" xfId="0" applyFont="1" applyBorder="1" applyAlignment="1">
      <alignment wrapText="1"/>
    </xf>
    <xf numFmtId="0" fontId="23" fillId="0" borderId="0" xfId="0" applyFont="1" applyBorder="1"/>
    <xf numFmtId="14" fontId="18" fillId="5" borderId="1" xfId="2" applyNumberFormat="1" applyFont="1" applyFill="1" applyBorder="1" applyAlignment="1" applyProtection="1">
      <alignment vertical="center" wrapText="1"/>
      <protection locked="0"/>
    </xf>
    <xf numFmtId="0" fontId="22" fillId="5" borderId="2" xfId="0" applyFont="1" applyFill="1" applyBorder="1"/>
    <xf numFmtId="0" fontId="22" fillId="5" borderId="7" xfId="0" applyFont="1" applyFill="1" applyBorder="1"/>
    <xf numFmtId="0" fontId="1" fillId="5" borderId="3" xfId="0" applyFont="1" applyFill="1" applyBorder="1"/>
    <xf numFmtId="0" fontId="20" fillId="5" borderId="7" xfId="0" applyFont="1" applyFill="1" applyBorder="1"/>
    <xf numFmtId="0" fontId="0" fillId="5" borderId="3" xfId="0" applyFill="1" applyBorder="1"/>
    <xf numFmtId="0" fontId="1" fillId="6" borderId="1" xfId="0" applyFont="1" applyFill="1" applyBorder="1" applyAlignment="1"/>
    <xf numFmtId="0" fontId="1" fillId="6" borderId="3" xfId="0" applyFont="1" applyFill="1" applyBorder="1" applyAlignment="1">
      <alignment wrapText="1"/>
    </xf>
    <xf numFmtId="0" fontId="1" fillId="6" borderId="1" xfId="0" applyFont="1" applyFill="1" applyBorder="1"/>
    <xf numFmtId="1" fontId="1" fillId="6" borderId="1" xfId="0" applyNumberFormat="1" applyFont="1" applyFill="1" applyBorder="1"/>
    <xf numFmtId="1" fontId="0" fillId="6" borderId="1" xfId="0" applyNumberForma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3" fontId="1" fillId="6" borderId="1" xfId="0" applyNumberFormat="1" applyFont="1" applyFill="1" applyBorder="1"/>
    <xf numFmtId="1" fontId="1" fillId="4" borderId="1" xfId="0" applyNumberFormat="1" applyFont="1" applyFill="1" applyBorder="1"/>
    <xf numFmtId="0" fontId="0" fillId="4" borderId="0" xfId="0" applyFill="1"/>
    <xf numFmtId="0" fontId="0" fillId="4" borderId="7" xfId="0" applyFont="1" applyFill="1" applyBorder="1" applyAlignment="1">
      <alignment wrapText="1"/>
    </xf>
    <xf numFmtId="0" fontId="0" fillId="4" borderId="1" xfId="0" applyFont="1" applyFill="1" applyBorder="1" applyAlignment="1"/>
    <xf numFmtId="1" fontId="0" fillId="4" borderId="1" xfId="0" applyNumberFormat="1" applyFont="1" applyFill="1" applyBorder="1"/>
    <xf numFmtId="0" fontId="0" fillId="4" borderId="1" xfId="0" applyFont="1" applyFill="1" applyBorder="1"/>
    <xf numFmtId="3" fontId="0" fillId="4" borderId="1" xfId="0" applyNumberFormat="1" applyFont="1" applyFill="1" applyBorder="1"/>
    <xf numFmtId="0" fontId="0" fillId="4" borderId="1" xfId="0" applyFill="1" applyBorder="1"/>
    <xf numFmtId="0" fontId="0" fillId="7" borderId="7" xfId="0" applyFont="1" applyFill="1" applyBorder="1" applyAlignment="1">
      <alignment wrapText="1"/>
    </xf>
    <xf numFmtId="3" fontId="1" fillId="4" borderId="1" xfId="0" applyNumberFormat="1" applyFont="1" applyFill="1" applyBorder="1"/>
    <xf numFmtId="0" fontId="0" fillId="7" borderId="3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3" borderId="1" xfId="0" applyNumberFormat="1" applyFill="1" applyBorder="1"/>
    <xf numFmtId="0" fontId="1" fillId="5" borderId="0" xfId="0" applyFont="1" applyFill="1" applyBorder="1"/>
    <xf numFmtId="0" fontId="0" fillId="5" borderId="0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1" xfId="0" applyFont="1" applyFill="1" applyBorder="1" applyAlignment="1"/>
    <xf numFmtId="1" fontId="0" fillId="6" borderId="1" xfId="0" applyNumberFormat="1" applyFont="1" applyFill="1" applyBorder="1"/>
    <xf numFmtId="0" fontId="0" fillId="6" borderId="1" xfId="0" applyFont="1" applyFill="1" applyBorder="1"/>
    <xf numFmtId="0" fontId="0" fillId="6" borderId="1" xfId="0" applyFill="1" applyBorder="1"/>
    <xf numFmtId="0" fontId="0" fillId="6" borderId="0" xfId="0" applyFill="1"/>
    <xf numFmtId="0" fontId="6" fillId="6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6" borderId="7" xfId="0" applyFill="1" applyBorder="1" applyAlignment="1">
      <alignment horizontal="center" wrapText="1"/>
    </xf>
    <xf numFmtId="0" fontId="6" fillId="6" borderId="1" xfId="0" applyFont="1" applyFill="1" applyBorder="1" applyAlignment="1"/>
    <xf numFmtId="0" fontId="0" fillId="6" borderId="7" xfId="0" applyFill="1" applyBorder="1" applyAlignment="1">
      <alignment wrapText="1"/>
    </xf>
    <xf numFmtId="0" fontId="6" fillId="6" borderId="7" xfId="0" applyFont="1" applyFill="1" applyBorder="1" applyAlignment="1"/>
    <xf numFmtId="0" fontId="6" fillId="4" borderId="7" xfId="0" applyFont="1" applyFill="1" applyBorder="1" applyAlignment="1"/>
    <xf numFmtId="0" fontId="24" fillId="6" borderId="7" xfId="0" applyFont="1" applyFill="1" applyBorder="1" applyAlignment="1"/>
    <xf numFmtId="0" fontId="10" fillId="6" borderId="7" xfId="0" applyFont="1" applyFill="1" applyBorder="1" applyAlignment="1">
      <alignment wrapText="1"/>
    </xf>
    <xf numFmtId="0" fontId="10" fillId="6" borderId="1" xfId="0" applyFont="1" applyFill="1" applyBorder="1" applyAlignment="1"/>
    <xf numFmtId="1" fontId="9" fillId="6" borderId="1" xfId="0" applyNumberFormat="1" applyFont="1" applyFill="1" applyBorder="1"/>
    <xf numFmtId="1" fontId="10" fillId="6" borderId="1" xfId="0" applyNumberFormat="1" applyFont="1" applyFill="1" applyBorder="1"/>
    <xf numFmtId="0" fontId="10" fillId="6" borderId="1" xfId="0" applyFont="1" applyFill="1" applyBorder="1"/>
    <xf numFmtId="3" fontId="9" fillId="6" borderId="1" xfId="0" applyNumberFormat="1" applyFont="1" applyFill="1" applyBorder="1"/>
    <xf numFmtId="0" fontId="10" fillId="6" borderId="0" xfId="0" applyFont="1" applyFill="1"/>
    <xf numFmtId="0" fontId="0" fillId="6" borderId="7" xfId="0" applyFont="1" applyFill="1" applyBorder="1" applyAlignment="1">
      <alignment wrapText="1"/>
    </xf>
    <xf numFmtId="0" fontId="0" fillId="4" borderId="7" xfId="0" applyFont="1" applyFill="1" applyBorder="1"/>
    <xf numFmtId="3" fontId="0" fillId="6" borderId="1" xfId="0" applyNumberFormat="1" applyFont="1" applyFill="1" applyBorder="1"/>
    <xf numFmtId="0" fontId="0" fillId="4" borderId="0" xfId="0" applyFont="1" applyFill="1" applyBorder="1"/>
    <xf numFmtId="1" fontId="1" fillId="4" borderId="0" xfId="0" applyNumberFormat="1" applyFont="1" applyFill="1" applyBorder="1"/>
    <xf numFmtId="0" fontId="0" fillId="4" borderId="0" xfId="0" applyFill="1" applyBorder="1"/>
    <xf numFmtId="3" fontId="1" fillId="4" borderId="0" xfId="0" applyNumberFormat="1" applyFont="1" applyFill="1" applyBorder="1"/>
    <xf numFmtId="0" fontId="25" fillId="0" borderId="0" xfId="0" applyFont="1" applyFill="1" applyBorder="1" applyAlignment="1">
      <alignment horizontal="left" wrapText="1"/>
    </xf>
    <xf numFmtId="0" fontId="0" fillId="4" borderId="1" xfId="0" applyFill="1" applyBorder="1" applyAlignment="1"/>
    <xf numFmtId="1" fontId="1" fillId="7" borderId="1" xfId="0" applyNumberFormat="1" applyFont="1" applyFill="1" applyBorder="1" applyAlignment="1">
      <alignment wrapText="1"/>
    </xf>
    <xf numFmtId="1" fontId="0" fillId="4" borderId="1" xfId="0" applyNumberFormat="1" applyFill="1" applyBorder="1"/>
    <xf numFmtId="1" fontId="0" fillId="6" borderId="1" xfId="0" applyNumberFormat="1" applyFill="1" applyBorder="1" applyAlignment="1">
      <alignment horizontal="right" vertical="center" wrapText="1"/>
    </xf>
    <xf numFmtId="1" fontId="0" fillId="6" borderId="1" xfId="0" applyNumberFormat="1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19" fillId="5" borderId="2" xfId="0" applyFont="1" applyFill="1" applyBorder="1" applyAlignment="1">
      <alignment horizontal="left" wrapText="1"/>
    </xf>
    <xf numFmtId="0" fontId="19" fillId="5" borderId="7" xfId="0" applyFont="1" applyFill="1" applyBorder="1" applyAlignment="1">
      <alignment horizontal="left" wrapText="1"/>
    </xf>
    <xf numFmtId="0" fontId="19" fillId="5" borderId="3" xfId="0" applyFont="1" applyFill="1" applyBorder="1" applyAlignment="1">
      <alignment horizontal="left" wrapText="1"/>
    </xf>
    <xf numFmtId="0" fontId="8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6" borderId="2" xfId="0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indent="15"/>
    </xf>
  </cellXfs>
  <cellStyles count="3">
    <cellStyle name="Normal 2" xfId="1"/>
    <cellStyle name="Normal_BIN 7301,7311 and 6301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358588</xdr:colOff>
      <xdr:row>131</xdr:row>
      <xdr:rowOff>235323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11138647" y="51009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2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RowHeight="15" x14ac:dyDescent="0.25"/>
  <cols>
    <col min="1" max="1" width="13.5703125" customWidth="1"/>
    <col min="2" max="2" width="39.5703125" style="6" customWidth="1"/>
    <col min="3" max="3" width="8.5703125" customWidth="1"/>
    <col min="4" max="4" width="13.140625" customWidth="1"/>
    <col min="5" max="5" width="11" customWidth="1"/>
    <col min="6" max="6" width="13.42578125" customWidth="1"/>
    <col min="7" max="7" width="13" customWidth="1"/>
    <col min="8" max="8" width="10.140625" customWidth="1"/>
    <col min="9" max="9" width="12.7109375" customWidth="1"/>
    <col min="10" max="10" width="11.7109375" customWidth="1"/>
    <col min="11" max="11" width="11.42578125" customWidth="1"/>
    <col min="12" max="12" width="13" customWidth="1"/>
    <col min="13" max="13" width="17.28515625" customWidth="1"/>
    <col min="14" max="14" width="11.42578125" customWidth="1"/>
    <col min="15" max="15" width="9.5703125" customWidth="1"/>
    <col min="16" max="16" width="12.5703125" customWidth="1"/>
    <col min="17" max="17" width="9.28515625" customWidth="1"/>
    <col min="18" max="18" width="9.5703125" customWidth="1"/>
    <col min="19" max="19" width="10.140625" customWidth="1"/>
    <col min="20" max="21" width="10.28515625" customWidth="1"/>
    <col min="22" max="22" width="11.7109375" customWidth="1"/>
    <col min="23" max="23" width="14.85546875" customWidth="1"/>
  </cols>
  <sheetData>
    <row r="1" spans="1:23" x14ac:dyDescent="0.25">
      <c r="A1" t="s">
        <v>172</v>
      </c>
    </row>
    <row r="2" spans="1:23" ht="20.25" customHeight="1" x14ac:dyDescent="0.25">
      <c r="A2" s="26" t="s">
        <v>41</v>
      </c>
      <c r="B2" s="79" t="s">
        <v>62</v>
      </c>
      <c r="G2" s="4"/>
    </row>
    <row r="3" spans="1:23" ht="19.5" customHeight="1" x14ac:dyDescent="0.4">
      <c r="A3" s="26" t="s">
        <v>45</v>
      </c>
      <c r="B3" s="80">
        <v>5704</v>
      </c>
      <c r="E3" s="25" t="s">
        <v>24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7" customHeight="1" x14ac:dyDescent="0.25">
      <c r="B4" s="5"/>
      <c r="E4" s="123" t="s">
        <v>48</v>
      </c>
      <c r="F4" s="124"/>
      <c r="G4" s="28" t="s">
        <v>21</v>
      </c>
      <c r="H4" s="43" t="s">
        <v>59</v>
      </c>
      <c r="I4" s="28" t="s">
        <v>22</v>
      </c>
      <c r="J4" s="76">
        <v>42916</v>
      </c>
    </row>
    <row r="5" spans="1:23" ht="15.75" x14ac:dyDescent="0.25">
      <c r="B5" s="5"/>
      <c r="G5" s="27"/>
      <c r="H5" s="27"/>
      <c r="L5" s="11"/>
      <c r="M5" s="11"/>
    </row>
    <row r="6" spans="1:23" ht="15.75" x14ac:dyDescent="0.25">
      <c r="N6" s="12"/>
      <c r="O6" s="12"/>
      <c r="W6" s="13" t="s">
        <v>23</v>
      </c>
    </row>
    <row r="7" spans="1:23" ht="15.75" customHeight="1" x14ac:dyDescent="0.25">
      <c r="A7" s="125" t="s">
        <v>2</v>
      </c>
      <c r="B7" s="142" t="s">
        <v>44</v>
      </c>
      <c r="C7" s="125" t="s">
        <v>10</v>
      </c>
      <c r="D7" s="125" t="s">
        <v>0</v>
      </c>
      <c r="E7" s="125" t="s">
        <v>42</v>
      </c>
      <c r="F7" s="125" t="s">
        <v>39</v>
      </c>
      <c r="G7" s="125" t="s">
        <v>40</v>
      </c>
      <c r="H7" s="132" t="s">
        <v>9</v>
      </c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4"/>
    </row>
    <row r="8" spans="1:23" ht="15.75" customHeight="1" x14ac:dyDescent="0.25">
      <c r="A8" s="126"/>
      <c r="B8" s="143"/>
      <c r="C8" s="126"/>
      <c r="D8" s="126"/>
      <c r="E8" s="126"/>
      <c r="F8" s="126"/>
      <c r="G8" s="126"/>
      <c r="H8" s="135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7"/>
    </row>
    <row r="9" spans="1:23" ht="46.5" customHeight="1" x14ac:dyDescent="0.25">
      <c r="A9" s="127"/>
      <c r="B9" s="144"/>
      <c r="C9" s="127"/>
      <c r="D9" s="127"/>
      <c r="E9" s="127"/>
      <c r="F9" s="127"/>
      <c r="G9" s="127"/>
      <c r="H9" s="138" t="s">
        <v>43</v>
      </c>
      <c r="I9" s="139"/>
      <c r="J9" s="139"/>
      <c r="K9" s="139"/>
      <c r="L9" s="140"/>
      <c r="M9" s="138" t="s">
        <v>46</v>
      </c>
      <c r="N9" s="139"/>
      <c r="O9" s="140"/>
      <c r="P9" s="141" t="s">
        <v>8</v>
      </c>
      <c r="Q9" s="141"/>
      <c r="R9" s="138" t="s">
        <v>61</v>
      </c>
      <c r="S9" s="139"/>
      <c r="T9" s="140"/>
      <c r="U9" s="141" t="s">
        <v>12</v>
      </c>
      <c r="V9" s="141"/>
      <c r="W9" s="141"/>
    </row>
    <row r="10" spans="1:23" s="4" customFormat="1" ht="135" customHeight="1" x14ac:dyDescent="0.25">
      <c r="A10" s="128"/>
      <c r="B10" s="145"/>
      <c r="C10" s="128"/>
      <c r="D10" s="128"/>
      <c r="E10" s="128"/>
      <c r="F10" s="128"/>
      <c r="G10" s="128"/>
      <c r="H10" s="24" t="s">
        <v>54</v>
      </c>
      <c r="I10" s="21" t="s">
        <v>7</v>
      </c>
      <c r="J10" s="24" t="s">
        <v>50</v>
      </c>
      <c r="K10" s="21" t="s">
        <v>1</v>
      </c>
      <c r="L10" s="24" t="s">
        <v>11</v>
      </c>
      <c r="M10" s="22" t="s">
        <v>47</v>
      </c>
      <c r="N10" s="21" t="s">
        <v>7</v>
      </c>
      <c r="O10" s="21" t="s">
        <v>1</v>
      </c>
      <c r="P10" s="21" t="s">
        <v>7</v>
      </c>
      <c r="Q10" s="21" t="s">
        <v>1</v>
      </c>
      <c r="R10" s="75" t="s">
        <v>60</v>
      </c>
      <c r="S10" s="21" t="s">
        <v>7</v>
      </c>
      <c r="T10" s="21" t="s">
        <v>1</v>
      </c>
      <c r="U10" s="21" t="s">
        <v>49</v>
      </c>
      <c r="V10" s="21" t="s">
        <v>7</v>
      </c>
      <c r="W10" s="1" t="s">
        <v>1</v>
      </c>
    </row>
    <row r="11" spans="1:23" s="4" customFormat="1" x14ac:dyDescent="0.25">
      <c r="A11" s="14">
        <v>1</v>
      </c>
      <c r="B11" s="17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23">
        <v>8</v>
      </c>
      <c r="I11" s="14">
        <v>9</v>
      </c>
      <c r="J11" s="14" t="s">
        <v>20</v>
      </c>
      <c r="K11" s="14">
        <v>10</v>
      </c>
      <c r="L11" s="14" t="s">
        <v>25</v>
      </c>
      <c r="M11" s="14">
        <v>11</v>
      </c>
      <c r="N11" s="14">
        <v>12</v>
      </c>
      <c r="O11" s="14">
        <v>13</v>
      </c>
      <c r="P11" s="14">
        <v>14</v>
      </c>
      <c r="Q11" s="14">
        <v>15</v>
      </c>
      <c r="R11" s="14">
        <v>16</v>
      </c>
      <c r="S11" s="14">
        <v>17</v>
      </c>
      <c r="T11" s="14">
        <v>18</v>
      </c>
      <c r="U11" s="14">
        <v>19</v>
      </c>
      <c r="V11" s="14">
        <v>20</v>
      </c>
      <c r="W11" s="18">
        <v>21</v>
      </c>
    </row>
    <row r="12" spans="1:23" s="4" customFormat="1" ht="15.75" x14ac:dyDescent="0.25">
      <c r="A12" s="21"/>
      <c r="B12" s="15" t="s">
        <v>3</v>
      </c>
      <c r="C12" s="16"/>
      <c r="D12" s="32">
        <f>SUM(D13+D66+D124)</f>
        <v>1237760</v>
      </c>
      <c r="E12" s="32">
        <f>SUM(E13+E66+E124)</f>
        <v>16430</v>
      </c>
      <c r="F12" s="32">
        <f>I12+N12+P12+S12+V12</f>
        <v>1221330</v>
      </c>
      <c r="G12" s="32">
        <f>K12+O12+Q12+T12+W12</f>
        <v>128061</v>
      </c>
      <c r="H12" s="33"/>
      <c r="I12" s="32">
        <f>I13+I66+I124</f>
        <v>990417</v>
      </c>
      <c r="J12" s="32">
        <f>J13+J66+J124</f>
        <v>929100</v>
      </c>
      <c r="K12" s="32">
        <f>K13+K66+K124</f>
        <v>56106</v>
      </c>
      <c r="L12" s="32">
        <f>L13+L66+L124</f>
        <v>38979</v>
      </c>
      <c r="M12" s="34"/>
      <c r="N12" s="32">
        <f>N13+N66+N124</f>
        <v>96601</v>
      </c>
      <c r="O12" s="32">
        <f>O13+O66+O124</f>
        <v>7066</v>
      </c>
      <c r="P12" s="32">
        <f>P13+P66+P124</f>
        <v>68600</v>
      </c>
      <c r="Q12" s="32">
        <f>Q13+Q66+Q124</f>
        <v>0</v>
      </c>
      <c r="R12" s="32"/>
      <c r="S12" s="32">
        <f>S13+S66+S124</f>
        <v>0</v>
      </c>
      <c r="T12" s="32">
        <f>T13+T66+T124</f>
        <v>0</v>
      </c>
      <c r="U12" s="32"/>
      <c r="V12" s="32">
        <f>V13+V66+V124</f>
        <v>65712</v>
      </c>
      <c r="W12" s="32">
        <f>W13+W66+W124</f>
        <v>64889</v>
      </c>
    </row>
    <row r="13" spans="1:23" s="64" customFormat="1" ht="30" x14ac:dyDescent="0.25">
      <c r="A13" s="55">
        <v>5100</v>
      </c>
      <c r="B13" s="56" t="s">
        <v>4</v>
      </c>
      <c r="C13" s="57"/>
      <c r="D13" s="58">
        <f>D14+D21++D23+D47+D49</f>
        <v>688500</v>
      </c>
      <c r="E13" s="58">
        <f>SUM(E14+E21+E23+E49)</f>
        <v>0</v>
      </c>
      <c r="F13" s="58">
        <f>I13+N13+P13+S13+V13</f>
        <v>688500</v>
      </c>
      <c r="G13" s="58">
        <f>K13+O13+Q13+T13+W13</f>
        <v>2400</v>
      </c>
      <c r="H13" s="58"/>
      <c r="I13" s="58">
        <f>I14+I21+I23+I47+I49</f>
        <v>638000</v>
      </c>
      <c r="J13" s="58">
        <f>J14+J21+J23+J47+J49</f>
        <v>638000</v>
      </c>
      <c r="K13" s="58">
        <f>K14+K21+K23+K47+K49</f>
        <v>2400</v>
      </c>
      <c r="L13" s="58">
        <f>L14+L21+L23+L47+L49</f>
        <v>2400</v>
      </c>
      <c r="M13" s="59"/>
      <c r="N13" s="58">
        <f>N14+N21+N23+N47+N49</f>
        <v>0</v>
      </c>
      <c r="O13" s="58">
        <f>O14+O21+O23+O47+O49</f>
        <v>0</v>
      </c>
      <c r="P13" s="58">
        <f>P14+P21+P23+P47+P49</f>
        <v>50500</v>
      </c>
      <c r="Q13" s="58">
        <f>Q14+Q21+Q23+Q47+Q49</f>
        <v>0</v>
      </c>
      <c r="R13" s="58"/>
      <c r="S13" s="58">
        <f>S14+S21+S23+S47+S49</f>
        <v>0</v>
      </c>
      <c r="T13" s="58">
        <f>T14+T21+T23+T47+T49</f>
        <v>0</v>
      </c>
      <c r="U13" s="117"/>
      <c r="V13" s="58">
        <f>V14+V21+V23+V47+V49</f>
        <v>0</v>
      </c>
      <c r="W13" s="58">
        <f>W14+W21+W23+W47+W49</f>
        <v>0</v>
      </c>
    </row>
    <row r="14" spans="1:23" ht="17.25" customHeight="1" x14ac:dyDescent="0.25">
      <c r="A14" s="7" t="s">
        <v>14</v>
      </c>
      <c r="B14" s="7" t="s">
        <v>33</v>
      </c>
      <c r="C14" s="20"/>
      <c r="D14" s="35">
        <f>SUM(D15:D20)</f>
        <v>55000</v>
      </c>
      <c r="E14" s="35"/>
      <c r="F14" s="35">
        <f>I14+N14+P14+S14+V14</f>
        <v>55000</v>
      </c>
      <c r="G14" s="35">
        <f>K14+O14+Q14+T14+W14</f>
        <v>0</v>
      </c>
      <c r="H14" s="2"/>
      <c r="I14" s="35">
        <f>SUM(I15:I20)</f>
        <v>55000</v>
      </c>
      <c r="J14" s="35">
        <f>SUM(J15:J20)</f>
        <v>55000</v>
      </c>
      <c r="K14" s="35">
        <f>SUM(K15:K20)</f>
        <v>0</v>
      </c>
      <c r="L14" s="35">
        <f>SUM(L15:L20)</f>
        <v>0</v>
      </c>
      <c r="M14" s="3"/>
      <c r="N14" s="35"/>
      <c r="O14" s="35"/>
      <c r="P14" s="35"/>
      <c r="Q14" s="35"/>
      <c r="R14" s="35"/>
      <c r="S14" s="35"/>
      <c r="T14" s="35"/>
      <c r="U14" s="3"/>
      <c r="V14" s="30"/>
      <c r="W14" s="30"/>
    </row>
    <row r="15" spans="1:23" ht="26.25" customHeight="1" x14ac:dyDescent="0.25">
      <c r="A15" s="10"/>
      <c r="B15" s="7" t="s">
        <v>70</v>
      </c>
      <c r="C15" s="20">
        <v>2017</v>
      </c>
      <c r="D15" s="35">
        <v>5000</v>
      </c>
      <c r="E15" s="35"/>
      <c r="F15" s="36">
        <v>5000</v>
      </c>
      <c r="G15" s="36"/>
      <c r="H15" s="2" t="s">
        <v>164</v>
      </c>
      <c r="I15" s="35">
        <v>5000</v>
      </c>
      <c r="J15" s="35">
        <v>5000</v>
      </c>
      <c r="K15" s="35"/>
      <c r="L15" s="35"/>
      <c r="M15" s="3"/>
      <c r="N15" s="35"/>
      <c r="O15" s="35"/>
      <c r="P15" s="35"/>
      <c r="Q15" s="35"/>
      <c r="R15" s="35"/>
      <c r="S15" s="35"/>
      <c r="T15" s="35"/>
      <c r="U15" s="3"/>
      <c r="V15" s="30"/>
      <c r="W15" s="30"/>
    </row>
    <row r="16" spans="1:23" ht="30" customHeight="1" x14ac:dyDescent="0.25">
      <c r="A16" s="37"/>
      <c r="B16" s="7" t="s">
        <v>71</v>
      </c>
      <c r="C16" s="20">
        <v>2017</v>
      </c>
      <c r="D16" s="35">
        <v>10000</v>
      </c>
      <c r="E16" s="35"/>
      <c r="F16" s="36">
        <v>10000</v>
      </c>
      <c r="G16" s="36"/>
      <c r="H16" s="2" t="s">
        <v>164</v>
      </c>
      <c r="I16" s="35">
        <v>10000</v>
      </c>
      <c r="J16" s="35">
        <v>10000</v>
      </c>
      <c r="K16" s="35"/>
      <c r="L16" s="35"/>
      <c r="M16" s="3"/>
      <c r="N16" s="35"/>
      <c r="O16" s="35"/>
      <c r="P16" s="35"/>
      <c r="Q16" s="35"/>
      <c r="R16" s="35"/>
      <c r="S16" s="35"/>
      <c r="T16" s="35"/>
      <c r="U16" s="3"/>
      <c r="V16" s="30"/>
      <c r="W16" s="30"/>
    </row>
    <row r="17" spans="1:23" ht="42" customHeight="1" x14ac:dyDescent="0.25">
      <c r="A17" s="37"/>
      <c r="B17" s="7" t="s">
        <v>72</v>
      </c>
      <c r="C17" s="20">
        <v>2017</v>
      </c>
      <c r="D17" s="35">
        <v>15000</v>
      </c>
      <c r="E17" s="35"/>
      <c r="F17" s="36">
        <v>15000</v>
      </c>
      <c r="G17" s="36"/>
      <c r="H17" s="2" t="s">
        <v>164</v>
      </c>
      <c r="I17" s="35">
        <v>15000</v>
      </c>
      <c r="J17" s="35">
        <v>15000</v>
      </c>
      <c r="K17" s="35"/>
      <c r="L17" s="35"/>
      <c r="M17" s="3"/>
      <c r="N17" s="35"/>
      <c r="O17" s="35"/>
      <c r="P17" s="35"/>
      <c r="Q17" s="35"/>
      <c r="R17" s="35"/>
      <c r="S17" s="35"/>
      <c r="T17" s="35"/>
      <c r="U17" s="3"/>
      <c r="V17" s="30"/>
      <c r="W17" s="30"/>
    </row>
    <row r="18" spans="1:23" ht="33" customHeight="1" x14ac:dyDescent="0.25">
      <c r="A18" s="37"/>
      <c r="B18" s="7" t="s">
        <v>73</v>
      </c>
      <c r="C18" s="20">
        <v>2017</v>
      </c>
      <c r="D18" s="35">
        <v>8000</v>
      </c>
      <c r="E18" s="35"/>
      <c r="F18" s="36">
        <v>8000</v>
      </c>
      <c r="G18" s="36"/>
      <c r="H18" s="2" t="s">
        <v>164</v>
      </c>
      <c r="I18" s="35">
        <v>8000</v>
      </c>
      <c r="J18" s="35">
        <v>8000</v>
      </c>
      <c r="K18" s="35"/>
      <c r="L18" s="35"/>
      <c r="M18" s="3"/>
      <c r="N18" s="35"/>
      <c r="O18" s="35"/>
      <c r="P18" s="35"/>
      <c r="Q18" s="35"/>
      <c r="R18" s="35"/>
      <c r="S18" s="35"/>
      <c r="T18" s="35"/>
      <c r="U18" s="3"/>
      <c r="V18" s="30"/>
      <c r="W18" s="30"/>
    </row>
    <row r="19" spans="1:23" ht="33" customHeight="1" x14ac:dyDescent="0.25">
      <c r="A19" s="37"/>
      <c r="B19" s="7" t="s">
        <v>74</v>
      </c>
      <c r="C19" s="20">
        <v>2017</v>
      </c>
      <c r="D19" s="35">
        <v>10000</v>
      </c>
      <c r="E19" s="35"/>
      <c r="F19" s="36">
        <v>10000</v>
      </c>
      <c r="G19" s="36"/>
      <c r="H19" s="2" t="s">
        <v>164</v>
      </c>
      <c r="I19" s="35">
        <v>10000</v>
      </c>
      <c r="J19" s="35">
        <v>10000</v>
      </c>
      <c r="K19" s="35"/>
      <c r="L19" s="35"/>
      <c r="M19" s="3"/>
      <c r="N19" s="35"/>
      <c r="O19" s="35"/>
      <c r="P19" s="35"/>
      <c r="Q19" s="35"/>
      <c r="R19" s="35"/>
      <c r="S19" s="35"/>
      <c r="T19" s="35"/>
      <c r="U19" s="3"/>
      <c r="V19" s="30"/>
      <c r="W19" s="30"/>
    </row>
    <row r="20" spans="1:23" ht="33" customHeight="1" x14ac:dyDescent="0.25">
      <c r="A20" s="37"/>
      <c r="B20" s="7" t="s">
        <v>75</v>
      </c>
      <c r="C20" s="20">
        <v>2017</v>
      </c>
      <c r="D20" s="35">
        <v>7000</v>
      </c>
      <c r="E20" s="35"/>
      <c r="F20" s="36">
        <v>7000</v>
      </c>
      <c r="G20" s="36"/>
      <c r="H20" s="2" t="s">
        <v>164</v>
      </c>
      <c r="I20" s="35">
        <v>7000</v>
      </c>
      <c r="J20" s="35">
        <v>7000</v>
      </c>
      <c r="K20" s="35"/>
      <c r="L20" s="35"/>
      <c r="M20" s="3"/>
      <c r="N20" s="35"/>
      <c r="O20" s="35"/>
      <c r="P20" s="35"/>
      <c r="Q20" s="35"/>
      <c r="R20" s="35"/>
      <c r="S20" s="35"/>
      <c r="T20" s="35"/>
      <c r="U20" s="3"/>
      <c r="V20" s="30"/>
      <c r="W20" s="30"/>
    </row>
    <row r="21" spans="1:23" ht="15" customHeight="1" x14ac:dyDescent="0.25">
      <c r="A21" s="7" t="s">
        <v>15</v>
      </c>
      <c r="B21" s="7" t="s">
        <v>34</v>
      </c>
      <c r="C21" s="20"/>
      <c r="D21" s="35">
        <f>D22</f>
        <v>10000</v>
      </c>
      <c r="E21" s="35"/>
      <c r="F21" s="35">
        <f>I21+N21+P21+S21+V21</f>
        <v>10000</v>
      </c>
      <c r="G21" s="35">
        <f>K21+O21+Q21+T21+W21</f>
        <v>0</v>
      </c>
      <c r="H21" s="2"/>
      <c r="I21" s="35">
        <f>I22</f>
        <v>10000</v>
      </c>
      <c r="J21" s="35">
        <f>J22</f>
        <v>10000</v>
      </c>
      <c r="K21" s="35">
        <f>K22</f>
        <v>0</v>
      </c>
      <c r="L21" s="35">
        <f>L22</f>
        <v>0</v>
      </c>
      <c r="M21" s="3"/>
      <c r="N21" s="35"/>
      <c r="O21" s="35"/>
      <c r="P21" s="35"/>
      <c r="Q21" s="35"/>
      <c r="R21" s="35"/>
      <c r="S21" s="35"/>
      <c r="T21" s="35"/>
      <c r="U21" s="3"/>
      <c r="V21" s="30"/>
      <c r="W21" s="30"/>
    </row>
    <row r="22" spans="1:23" ht="33" customHeight="1" x14ac:dyDescent="0.25">
      <c r="A22" s="10"/>
      <c r="B22" s="7" t="s">
        <v>76</v>
      </c>
      <c r="C22" s="20">
        <v>2017</v>
      </c>
      <c r="D22" s="35">
        <v>10000</v>
      </c>
      <c r="E22" s="35"/>
      <c r="F22" s="36">
        <v>10000</v>
      </c>
      <c r="G22" s="36"/>
      <c r="H22" s="2" t="s">
        <v>164</v>
      </c>
      <c r="I22" s="35">
        <v>10000</v>
      </c>
      <c r="J22" s="35">
        <v>10000</v>
      </c>
      <c r="K22" s="35"/>
      <c r="L22" s="35"/>
      <c r="M22" s="3"/>
      <c r="N22" s="35"/>
      <c r="O22" s="35"/>
      <c r="P22" s="35"/>
      <c r="Q22" s="35"/>
      <c r="R22" s="35"/>
      <c r="S22" s="35"/>
      <c r="T22" s="35"/>
      <c r="U22" s="3"/>
      <c r="V22" s="30"/>
      <c r="W22" s="30"/>
    </row>
    <row r="23" spans="1:23" ht="47.25" customHeight="1" x14ac:dyDescent="0.25">
      <c r="A23" s="7" t="s">
        <v>17</v>
      </c>
      <c r="B23" s="7" t="s">
        <v>36</v>
      </c>
      <c r="C23" s="20"/>
      <c r="D23" s="35">
        <f>SUM(D24:D46)</f>
        <v>413000</v>
      </c>
      <c r="E23" s="35"/>
      <c r="F23" s="35">
        <f>I23+N23+P23+S23+V23</f>
        <v>413000</v>
      </c>
      <c r="G23" s="35">
        <f>K23+O23+Q23+T23+W23</f>
        <v>0</v>
      </c>
      <c r="H23" s="2"/>
      <c r="I23" s="35">
        <f>SUM(I24:I46)</f>
        <v>413000</v>
      </c>
      <c r="J23" s="35">
        <f>SUM(J24:J46)</f>
        <v>413000</v>
      </c>
      <c r="K23" s="35">
        <f>SUM(K24:K46)</f>
        <v>0</v>
      </c>
      <c r="L23" s="35">
        <f>SUM(L24:L46)</f>
        <v>0</v>
      </c>
      <c r="M23" s="3"/>
      <c r="N23" s="35"/>
      <c r="O23" s="35"/>
      <c r="P23" s="35"/>
      <c r="Q23" s="35"/>
      <c r="R23" s="35"/>
      <c r="S23" s="35"/>
      <c r="T23" s="35"/>
      <c r="U23" s="3"/>
      <c r="V23" s="30"/>
      <c r="W23" s="30"/>
    </row>
    <row r="24" spans="1:23" ht="33" customHeight="1" x14ac:dyDescent="0.25">
      <c r="A24" s="10"/>
      <c r="B24" s="81" t="s">
        <v>77</v>
      </c>
      <c r="C24" s="20">
        <v>2017</v>
      </c>
      <c r="D24" s="35">
        <v>90000</v>
      </c>
      <c r="E24" s="35"/>
      <c r="F24" s="36">
        <v>90000</v>
      </c>
      <c r="G24" s="36"/>
      <c r="H24" s="2" t="s">
        <v>164</v>
      </c>
      <c r="I24" s="35">
        <v>90000</v>
      </c>
      <c r="J24" s="35">
        <v>90000</v>
      </c>
      <c r="K24" s="35"/>
      <c r="L24" s="35"/>
      <c r="M24" s="3"/>
      <c r="N24" s="35"/>
      <c r="O24" s="35"/>
      <c r="P24" s="35"/>
      <c r="Q24" s="35"/>
      <c r="R24" s="35"/>
      <c r="S24" s="35"/>
      <c r="T24" s="35"/>
      <c r="U24" s="3"/>
      <c r="V24" s="30"/>
      <c r="W24" s="30"/>
    </row>
    <row r="25" spans="1:23" ht="24.75" customHeight="1" x14ac:dyDescent="0.25">
      <c r="A25" s="37"/>
      <c r="B25" s="81" t="s">
        <v>78</v>
      </c>
      <c r="C25" s="20">
        <v>2017</v>
      </c>
      <c r="D25" s="35">
        <v>35000</v>
      </c>
      <c r="E25" s="35"/>
      <c r="F25" s="36">
        <v>35000</v>
      </c>
      <c r="G25" s="36"/>
      <c r="H25" s="2" t="s">
        <v>164</v>
      </c>
      <c r="I25" s="35">
        <v>35000</v>
      </c>
      <c r="J25" s="35">
        <v>35000</v>
      </c>
      <c r="K25" s="35"/>
      <c r="L25" s="35"/>
      <c r="M25" s="3"/>
      <c r="N25" s="35"/>
      <c r="O25" s="35"/>
      <c r="P25" s="35"/>
      <c r="Q25" s="35"/>
      <c r="R25" s="35"/>
      <c r="S25" s="35"/>
      <c r="T25" s="35"/>
      <c r="U25" s="3"/>
      <c r="V25" s="30"/>
      <c r="W25" s="30"/>
    </row>
    <row r="26" spans="1:23" ht="30.75" customHeight="1" x14ac:dyDescent="0.25">
      <c r="A26" s="37"/>
      <c r="B26" s="81" t="s">
        <v>79</v>
      </c>
      <c r="C26" s="20">
        <v>2017</v>
      </c>
      <c r="D26" s="35">
        <v>28000</v>
      </c>
      <c r="E26" s="35"/>
      <c r="F26" s="36">
        <v>28000</v>
      </c>
      <c r="G26" s="36"/>
      <c r="H26" s="2" t="s">
        <v>164</v>
      </c>
      <c r="I26" s="35">
        <v>28000</v>
      </c>
      <c r="J26" s="35">
        <v>28000</v>
      </c>
      <c r="K26" s="35"/>
      <c r="L26" s="35"/>
      <c r="M26" s="3"/>
      <c r="N26" s="35"/>
      <c r="O26" s="35"/>
      <c r="P26" s="35"/>
      <c r="Q26" s="35"/>
      <c r="R26" s="35"/>
      <c r="S26" s="35"/>
      <c r="T26" s="35"/>
      <c r="U26" s="3"/>
      <c r="V26" s="30"/>
      <c r="W26" s="30"/>
    </row>
    <row r="27" spans="1:23" ht="23.25" customHeight="1" x14ac:dyDescent="0.25">
      <c r="A27" s="37"/>
      <c r="B27" s="81" t="s">
        <v>80</v>
      </c>
      <c r="C27" s="20">
        <v>2017</v>
      </c>
      <c r="D27" s="35">
        <v>5000</v>
      </c>
      <c r="E27" s="35"/>
      <c r="F27" s="36">
        <v>5000</v>
      </c>
      <c r="G27" s="36"/>
      <c r="H27" s="2" t="s">
        <v>164</v>
      </c>
      <c r="I27" s="35">
        <v>5000</v>
      </c>
      <c r="J27" s="35">
        <v>5000</v>
      </c>
      <c r="K27" s="35"/>
      <c r="L27" s="35"/>
      <c r="M27" s="3"/>
      <c r="N27" s="35"/>
      <c r="O27" s="35"/>
      <c r="P27" s="35"/>
      <c r="Q27" s="35"/>
      <c r="R27" s="35"/>
      <c r="S27" s="35"/>
      <c r="T27" s="35"/>
      <c r="U27" s="3"/>
      <c r="V27" s="30"/>
      <c r="W27" s="30"/>
    </row>
    <row r="28" spans="1:23" ht="47.25" customHeight="1" x14ac:dyDescent="0.25">
      <c r="A28" s="37"/>
      <c r="B28" s="81" t="s">
        <v>81</v>
      </c>
      <c r="C28" s="20">
        <v>2017</v>
      </c>
      <c r="D28" s="35">
        <v>12000</v>
      </c>
      <c r="E28" s="35"/>
      <c r="F28" s="36">
        <v>12000</v>
      </c>
      <c r="G28" s="36"/>
      <c r="H28" s="2" t="s">
        <v>164</v>
      </c>
      <c r="I28" s="35">
        <v>12000</v>
      </c>
      <c r="J28" s="35">
        <v>12000</v>
      </c>
      <c r="K28" s="35"/>
      <c r="L28" s="35"/>
      <c r="M28" s="3"/>
      <c r="N28" s="35"/>
      <c r="O28" s="35"/>
      <c r="P28" s="35"/>
      <c r="Q28" s="35"/>
      <c r="R28" s="35"/>
      <c r="S28" s="35"/>
      <c r="T28" s="35"/>
      <c r="U28" s="3"/>
      <c r="V28" s="30"/>
      <c r="W28" s="30"/>
    </row>
    <row r="29" spans="1:23" ht="33" customHeight="1" x14ac:dyDescent="0.25">
      <c r="A29" s="37"/>
      <c r="B29" s="81" t="s">
        <v>82</v>
      </c>
      <c r="C29" s="20">
        <v>2017</v>
      </c>
      <c r="D29" s="35">
        <v>15000</v>
      </c>
      <c r="E29" s="35"/>
      <c r="F29" s="36">
        <v>15000</v>
      </c>
      <c r="G29" s="36"/>
      <c r="H29" s="2" t="s">
        <v>164</v>
      </c>
      <c r="I29" s="35">
        <v>15000</v>
      </c>
      <c r="J29" s="35">
        <v>15000</v>
      </c>
      <c r="K29" s="35"/>
      <c r="L29" s="35"/>
      <c r="M29" s="3"/>
      <c r="N29" s="35"/>
      <c r="O29" s="35"/>
      <c r="P29" s="35"/>
      <c r="Q29" s="35"/>
      <c r="R29" s="35"/>
      <c r="S29" s="35"/>
      <c r="T29" s="35"/>
      <c r="U29" s="3"/>
      <c r="V29" s="30"/>
      <c r="W29" s="30"/>
    </row>
    <row r="30" spans="1:23" ht="33" customHeight="1" x14ac:dyDescent="0.25">
      <c r="A30" s="37"/>
      <c r="B30" s="81" t="s">
        <v>83</v>
      </c>
      <c r="C30" s="20">
        <v>2017</v>
      </c>
      <c r="D30" s="35">
        <v>10000</v>
      </c>
      <c r="E30" s="35"/>
      <c r="F30" s="36">
        <v>10000</v>
      </c>
      <c r="G30" s="36"/>
      <c r="H30" s="2" t="s">
        <v>164</v>
      </c>
      <c r="I30" s="35">
        <v>10000</v>
      </c>
      <c r="J30" s="35">
        <v>10000</v>
      </c>
      <c r="K30" s="35"/>
      <c r="L30" s="35"/>
      <c r="M30" s="3"/>
      <c r="N30" s="35"/>
      <c r="O30" s="35"/>
      <c r="P30" s="35"/>
      <c r="Q30" s="35"/>
      <c r="R30" s="35"/>
      <c r="S30" s="35"/>
      <c r="T30" s="35"/>
      <c r="U30" s="3"/>
      <c r="V30" s="30"/>
      <c r="W30" s="30"/>
    </row>
    <row r="31" spans="1:23" ht="33" customHeight="1" x14ac:dyDescent="0.25">
      <c r="A31" s="37"/>
      <c r="B31" s="81" t="s">
        <v>84</v>
      </c>
      <c r="C31" s="20">
        <v>2017</v>
      </c>
      <c r="D31" s="35">
        <v>25000</v>
      </c>
      <c r="E31" s="35"/>
      <c r="F31" s="36">
        <v>25000</v>
      </c>
      <c r="G31" s="36"/>
      <c r="H31" s="2" t="s">
        <v>164</v>
      </c>
      <c r="I31" s="35">
        <v>25000</v>
      </c>
      <c r="J31" s="35">
        <v>25000</v>
      </c>
      <c r="K31" s="35"/>
      <c r="L31" s="35"/>
      <c r="M31" s="3"/>
      <c r="N31" s="35"/>
      <c r="O31" s="35"/>
      <c r="P31" s="35"/>
      <c r="Q31" s="35"/>
      <c r="R31" s="35"/>
      <c r="S31" s="35"/>
      <c r="T31" s="35"/>
      <c r="U31" s="3"/>
      <c r="V31" s="30"/>
      <c r="W31" s="30"/>
    </row>
    <row r="32" spans="1:23" ht="28.5" customHeight="1" x14ac:dyDescent="0.25">
      <c r="A32" s="37"/>
      <c r="B32" s="81" t="s">
        <v>85</v>
      </c>
      <c r="C32" s="20">
        <v>2017</v>
      </c>
      <c r="D32" s="35">
        <v>40000</v>
      </c>
      <c r="E32" s="35"/>
      <c r="F32" s="36">
        <v>40000</v>
      </c>
      <c r="G32" s="36"/>
      <c r="H32" s="2" t="s">
        <v>164</v>
      </c>
      <c r="I32" s="35">
        <v>40000</v>
      </c>
      <c r="J32" s="35">
        <v>40000</v>
      </c>
      <c r="K32" s="35"/>
      <c r="L32" s="35"/>
      <c r="M32" s="3"/>
      <c r="N32" s="35"/>
      <c r="O32" s="35"/>
      <c r="P32" s="35"/>
      <c r="Q32" s="35"/>
      <c r="R32" s="35"/>
      <c r="S32" s="35"/>
      <c r="T32" s="35"/>
      <c r="U32" s="3"/>
      <c r="V32" s="30"/>
      <c r="W32" s="30"/>
    </row>
    <row r="33" spans="1:23" ht="21" customHeight="1" x14ac:dyDescent="0.25">
      <c r="A33" s="37"/>
      <c r="B33" s="81" t="s">
        <v>86</v>
      </c>
      <c r="C33" s="20">
        <v>2017</v>
      </c>
      <c r="D33" s="35">
        <v>5000</v>
      </c>
      <c r="E33" s="35"/>
      <c r="F33" s="36">
        <v>5000</v>
      </c>
      <c r="G33" s="36"/>
      <c r="H33" s="2" t="s">
        <v>164</v>
      </c>
      <c r="I33" s="35">
        <v>5000</v>
      </c>
      <c r="J33" s="35">
        <v>5000</v>
      </c>
      <c r="K33" s="35"/>
      <c r="L33" s="35"/>
      <c r="M33" s="3"/>
      <c r="N33" s="35"/>
      <c r="O33" s="35"/>
      <c r="P33" s="35"/>
      <c r="Q33" s="35"/>
      <c r="R33" s="35"/>
      <c r="S33" s="35"/>
      <c r="T33" s="35"/>
      <c r="U33" s="3"/>
      <c r="V33" s="30"/>
      <c r="W33" s="30"/>
    </row>
    <row r="34" spans="1:23" ht="24.75" customHeight="1" x14ac:dyDescent="0.25">
      <c r="A34" s="37"/>
      <c r="B34" s="81" t="s">
        <v>87</v>
      </c>
      <c r="C34" s="20">
        <v>2017</v>
      </c>
      <c r="D34" s="35">
        <v>5000</v>
      </c>
      <c r="E34" s="35"/>
      <c r="F34" s="36">
        <v>5000</v>
      </c>
      <c r="G34" s="36"/>
      <c r="H34" s="2" t="s">
        <v>164</v>
      </c>
      <c r="I34" s="35">
        <v>5000</v>
      </c>
      <c r="J34" s="35">
        <v>5000</v>
      </c>
      <c r="K34" s="35"/>
      <c r="L34" s="35"/>
      <c r="M34" s="3"/>
      <c r="N34" s="35"/>
      <c r="O34" s="35"/>
      <c r="P34" s="35"/>
      <c r="Q34" s="35"/>
      <c r="R34" s="35"/>
      <c r="S34" s="35"/>
      <c r="T34" s="35"/>
      <c r="U34" s="3"/>
      <c r="V34" s="30"/>
      <c r="W34" s="30"/>
    </row>
    <row r="35" spans="1:23" ht="20.25" customHeight="1" x14ac:dyDescent="0.25">
      <c r="A35" s="37"/>
      <c r="B35" s="81" t="s">
        <v>88</v>
      </c>
      <c r="C35" s="20">
        <v>2017</v>
      </c>
      <c r="D35" s="35">
        <v>7000</v>
      </c>
      <c r="E35" s="35"/>
      <c r="F35" s="36">
        <v>7000</v>
      </c>
      <c r="G35" s="36"/>
      <c r="H35" s="2" t="s">
        <v>164</v>
      </c>
      <c r="I35" s="35">
        <v>7000</v>
      </c>
      <c r="J35" s="35">
        <v>7000</v>
      </c>
      <c r="K35" s="35"/>
      <c r="L35" s="35"/>
      <c r="M35" s="3"/>
      <c r="N35" s="35"/>
      <c r="O35" s="35"/>
      <c r="P35" s="35"/>
      <c r="Q35" s="35"/>
      <c r="R35" s="35"/>
      <c r="S35" s="35"/>
      <c r="T35" s="35"/>
      <c r="U35" s="3"/>
      <c r="V35" s="30"/>
      <c r="W35" s="30"/>
    </row>
    <row r="36" spans="1:23" ht="23.25" customHeight="1" x14ac:dyDescent="0.25">
      <c r="A36" s="37"/>
      <c r="B36" s="81" t="s">
        <v>89</v>
      </c>
      <c r="C36" s="20">
        <v>2017</v>
      </c>
      <c r="D36" s="35">
        <v>5000</v>
      </c>
      <c r="E36" s="35"/>
      <c r="F36" s="36">
        <v>5000</v>
      </c>
      <c r="G36" s="36"/>
      <c r="H36" s="2" t="s">
        <v>164</v>
      </c>
      <c r="I36" s="35">
        <v>5000</v>
      </c>
      <c r="J36" s="35">
        <v>5000</v>
      </c>
      <c r="K36" s="35"/>
      <c r="L36" s="35"/>
      <c r="M36" s="3"/>
      <c r="N36" s="35"/>
      <c r="O36" s="35"/>
      <c r="P36" s="35"/>
      <c r="Q36" s="35"/>
      <c r="R36" s="35"/>
      <c r="S36" s="35"/>
      <c r="T36" s="35"/>
      <c r="U36" s="3"/>
      <c r="V36" s="30"/>
      <c r="W36" s="30"/>
    </row>
    <row r="37" spans="1:23" ht="22.5" customHeight="1" x14ac:dyDescent="0.25">
      <c r="A37" s="37"/>
      <c r="B37" s="81" t="s">
        <v>90</v>
      </c>
      <c r="C37" s="20">
        <v>2017</v>
      </c>
      <c r="D37" s="35">
        <v>15000</v>
      </c>
      <c r="E37" s="35"/>
      <c r="F37" s="36">
        <v>15000</v>
      </c>
      <c r="G37" s="36"/>
      <c r="H37" s="2" t="s">
        <v>164</v>
      </c>
      <c r="I37" s="35">
        <v>15000</v>
      </c>
      <c r="J37" s="35">
        <v>15000</v>
      </c>
      <c r="K37" s="35"/>
      <c r="L37" s="35"/>
      <c r="M37" s="3"/>
      <c r="N37" s="35"/>
      <c r="O37" s="35"/>
      <c r="P37" s="35"/>
      <c r="Q37" s="35"/>
      <c r="R37" s="35"/>
      <c r="S37" s="35"/>
      <c r="T37" s="35"/>
      <c r="U37" s="3"/>
      <c r="V37" s="30"/>
      <c r="W37" s="30"/>
    </row>
    <row r="38" spans="1:23" ht="22.5" customHeight="1" x14ac:dyDescent="0.25">
      <c r="A38" s="37"/>
      <c r="B38" s="81" t="s">
        <v>91</v>
      </c>
      <c r="C38" s="20">
        <v>2017</v>
      </c>
      <c r="D38" s="35">
        <v>32000</v>
      </c>
      <c r="E38" s="35"/>
      <c r="F38" s="36">
        <v>32000</v>
      </c>
      <c r="G38" s="36"/>
      <c r="H38" s="2" t="s">
        <v>164</v>
      </c>
      <c r="I38" s="35">
        <v>32000</v>
      </c>
      <c r="J38" s="35">
        <v>32000</v>
      </c>
      <c r="K38" s="35"/>
      <c r="L38" s="35"/>
      <c r="M38" s="3"/>
      <c r="N38" s="35"/>
      <c r="O38" s="35"/>
      <c r="P38" s="35"/>
      <c r="Q38" s="35"/>
      <c r="R38" s="35"/>
      <c r="S38" s="35"/>
      <c r="T38" s="35"/>
      <c r="U38" s="3"/>
      <c r="V38" s="30"/>
      <c r="W38" s="30"/>
    </row>
    <row r="39" spans="1:23" ht="31.5" customHeight="1" x14ac:dyDescent="0.25">
      <c r="A39" s="37"/>
      <c r="B39" s="81" t="s">
        <v>92</v>
      </c>
      <c r="C39" s="20">
        <v>2017</v>
      </c>
      <c r="D39" s="35">
        <v>8000</v>
      </c>
      <c r="E39" s="35"/>
      <c r="F39" s="36">
        <v>8000</v>
      </c>
      <c r="G39" s="36"/>
      <c r="H39" s="2" t="s">
        <v>164</v>
      </c>
      <c r="I39" s="35">
        <v>8000</v>
      </c>
      <c r="J39" s="35">
        <v>8000</v>
      </c>
      <c r="K39" s="35"/>
      <c r="L39" s="35"/>
      <c r="M39" s="3"/>
      <c r="N39" s="35"/>
      <c r="O39" s="35"/>
      <c r="P39" s="35"/>
      <c r="Q39" s="35"/>
      <c r="R39" s="35"/>
      <c r="S39" s="35"/>
      <c r="T39" s="35"/>
      <c r="U39" s="3"/>
      <c r="V39" s="30"/>
      <c r="W39" s="30"/>
    </row>
    <row r="40" spans="1:23" ht="24.75" customHeight="1" x14ac:dyDescent="0.25">
      <c r="A40" s="37"/>
      <c r="B40" s="81" t="s">
        <v>93</v>
      </c>
      <c r="C40" s="20">
        <v>2017</v>
      </c>
      <c r="D40" s="35">
        <v>19000</v>
      </c>
      <c r="E40" s="35"/>
      <c r="F40" s="36">
        <v>19000</v>
      </c>
      <c r="G40" s="36"/>
      <c r="H40" s="2" t="s">
        <v>164</v>
      </c>
      <c r="I40" s="35">
        <v>19000</v>
      </c>
      <c r="J40" s="35">
        <v>19000</v>
      </c>
      <c r="K40" s="35"/>
      <c r="L40" s="35"/>
      <c r="M40" s="3"/>
      <c r="N40" s="35"/>
      <c r="O40" s="35"/>
      <c r="P40" s="35"/>
      <c r="Q40" s="35"/>
      <c r="R40" s="35"/>
      <c r="S40" s="35"/>
      <c r="T40" s="35"/>
      <c r="U40" s="3"/>
      <c r="V40" s="30"/>
      <c r="W40" s="30"/>
    </row>
    <row r="41" spans="1:23" ht="30.75" customHeight="1" x14ac:dyDescent="0.25">
      <c r="A41" s="37"/>
      <c r="B41" s="81" t="s">
        <v>94</v>
      </c>
      <c r="C41" s="20">
        <v>2017</v>
      </c>
      <c r="D41" s="35">
        <v>7000</v>
      </c>
      <c r="E41" s="35"/>
      <c r="F41" s="36">
        <v>7000</v>
      </c>
      <c r="G41" s="36"/>
      <c r="H41" s="2" t="s">
        <v>164</v>
      </c>
      <c r="I41" s="35">
        <v>7000</v>
      </c>
      <c r="J41" s="35">
        <v>7000</v>
      </c>
      <c r="K41" s="35"/>
      <c r="L41" s="35"/>
      <c r="M41" s="3"/>
      <c r="N41" s="35"/>
      <c r="O41" s="35"/>
      <c r="P41" s="35"/>
      <c r="Q41" s="35"/>
      <c r="R41" s="35"/>
      <c r="S41" s="35"/>
      <c r="T41" s="35"/>
      <c r="U41" s="3"/>
      <c r="V41" s="30"/>
      <c r="W41" s="30"/>
    </row>
    <row r="42" spans="1:23" ht="30.75" customHeight="1" x14ac:dyDescent="0.25">
      <c r="A42" s="37"/>
      <c r="B42" s="81" t="s">
        <v>95</v>
      </c>
      <c r="C42" s="20">
        <v>2017</v>
      </c>
      <c r="D42" s="35">
        <v>7000</v>
      </c>
      <c r="E42" s="35"/>
      <c r="F42" s="36">
        <v>7000</v>
      </c>
      <c r="G42" s="36"/>
      <c r="H42" s="2" t="s">
        <v>164</v>
      </c>
      <c r="I42" s="35">
        <v>7000</v>
      </c>
      <c r="J42" s="35">
        <v>7000</v>
      </c>
      <c r="K42" s="35"/>
      <c r="L42" s="35"/>
      <c r="M42" s="3"/>
      <c r="N42" s="35"/>
      <c r="O42" s="35"/>
      <c r="P42" s="35"/>
      <c r="Q42" s="35"/>
      <c r="R42" s="35"/>
      <c r="S42" s="35"/>
      <c r="T42" s="35"/>
      <c r="U42" s="3"/>
      <c r="V42" s="30"/>
      <c r="W42" s="30"/>
    </row>
    <row r="43" spans="1:23" ht="21.75" customHeight="1" x14ac:dyDescent="0.25">
      <c r="A43" s="37"/>
      <c r="B43" s="81" t="s">
        <v>96</v>
      </c>
      <c r="C43" s="20">
        <v>2017</v>
      </c>
      <c r="D43" s="35">
        <v>8000</v>
      </c>
      <c r="E43" s="35"/>
      <c r="F43" s="36">
        <v>8000</v>
      </c>
      <c r="G43" s="36"/>
      <c r="H43" s="2" t="s">
        <v>164</v>
      </c>
      <c r="I43" s="35">
        <v>8000</v>
      </c>
      <c r="J43" s="35">
        <v>8000</v>
      </c>
      <c r="K43" s="35"/>
      <c r="L43" s="35"/>
      <c r="M43" s="3"/>
      <c r="N43" s="35"/>
      <c r="O43" s="35"/>
      <c r="P43" s="35"/>
      <c r="Q43" s="35"/>
      <c r="R43" s="35"/>
      <c r="S43" s="35"/>
      <c r="T43" s="35"/>
      <c r="U43" s="3"/>
      <c r="V43" s="30"/>
      <c r="W43" s="30"/>
    </row>
    <row r="44" spans="1:23" ht="33.75" customHeight="1" x14ac:dyDescent="0.25">
      <c r="A44" s="37"/>
      <c r="B44" s="81" t="s">
        <v>97</v>
      </c>
      <c r="C44" s="20">
        <v>2017</v>
      </c>
      <c r="D44" s="35">
        <v>10000</v>
      </c>
      <c r="E44" s="35"/>
      <c r="F44" s="36">
        <v>10000</v>
      </c>
      <c r="G44" s="36"/>
      <c r="H44" s="2" t="s">
        <v>164</v>
      </c>
      <c r="I44" s="35">
        <v>10000</v>
      </c>
      <c r="J44" s="35">
        <v>10000</v>
      </c>
      <c r="K44" s="35"/>
      <c r="L44" s="35"/>
      <c r="M44" s="3"/>
      <c r="N44" s="35"/>
      <c r="O44" s="35"/>
      <c r="P44" s="35"/>
      <c r="Q44" s="35"/>
      <c r="R44" s="35"/>
      <c r="S44" s="35"/>
      <c r="T44" s="35"/>
      <c r="U44" s="3"/>
      <c r="V44" s="30"/>
      <c r="W44" s="30"/>
    </row>
    <row r="45" spans="1:23" ht="33" customHeight="1" x14ac:dyDescent="0.25">
      <c r="A45" s="37"/>
      <c r="B45" s="81" t="s">
        <v>98</v>
      </c>
      <c r="C45" s="20">
        <v>2017</v>
      </c>
      <c r="D45" s="35">
        <v>20000</v>
      </c>
      <c r="E45" s="35"/>
      <c r="F45" s="36">
        <v>20000</v>
      </c>
      <c r="G45" s="36"/>
      <c r="H45" s="2" t="s">
        <v>164</v>
      </c>
      <c r="I45" s="35">
        <v>20000</v>
      </c>
      <c r="J45" s="35">
        <v>20000</v>
      </c>
      <c r="K45" s="35"/>
      <c r="L45" s="35"/>
      <c r="M45" s="3"/>
      <c r="N45" s="35"/>
      <c r="O45" s="35"/>
      <c r="P45" s="35"/>
      <c r="Q45" s="35"/>
      <c r="R45" s="35"/>
      <c r="S45" s="35"/>
      <c r="T45" s="35"/>
      <c r="U45" s="3"/>
      <c r="V45" s="30"/>
      <c r="W45" s="30"/>
    </row>
    <row r="46" spans="1:23" ht="18.75" customHeight="1" x14ac:dyDescent="0.25">
      <c r="A46" s="37"/>
      <c r="B46" s="81" t="s">
        <v>99</v>
      </c>
      <c r="C46" s="20">
        <v>2017</v>
      </c>
      <c r="D46" s="35">
        <v>5000</v>
      </c>
      <c r="E46" s="35"/>
      <c r="F46" s="36">
        <v>5000</v>
      </c>
      <c r="G46" s="36"/>
      <c r="H46" s="2" t="s">
        <v>164</v>
      </c>
      <c r="I46" s="35">
        <v>5000</v>
      </c>
      <c r="J46" s="35">
        <v>5000</v>
      </c>
      <c r="K46" s="35"/>
      <c r="L46" s="35"/>
      <c r="M46" s="3"/>
      <c r="N46" s="35"/>
      <c r="O46" s="35"/>
      <c r="P46" s="35"/>
      <c r="Q46" s="35"/>
      <c r="R46" s="35"/>
      <c r="S46" s="35"/>
      <c r="T46" s="35"/>
      <c r="U46" s="3"/>
      <c r="V46" s="30"/>
      <c r="W46" s="30"/>
    </row>
    <row r="47" spans="1:23" ht="33" customHeight="1" x14ac:dyDescent="0.25">
      <c r="A47" s="7" t="s">
        <v>18</v>
      </c>
      <c r="B47" s="7" t="s">
        <v>37</v>
      </c>
      <c r="C47" s="20"/>
      <c r="D47" s="35">
        <f>D48</f>
        <v>2500</v>
      </c>
      <c r="E47" s="35"/>
      <c r="F47" s="35">
        <f>I47+N47+P47+S47+V47</f>
        <v>2500</v>
      </c>
      <c r="G47" s="35">
        <f>K47+O47+Q47+T47+W47</f>
        <v>0</v>
      </c>
      <c r="H47" s="2"/>
      <c r="I47" s="35"/>
      <c r="J47" s="35"/>
      <c r="K47" s="35"/>
      <c r="L47" s="35"/>
      <c r="M47" s="3"/>
      <c r="N47" s="35"/>
      <c r="O47" s="35"/>
      <c r="P47" s="35">
        <f>P48</f>
        <v>2500</v>
      </c>
      <c r="Q47" s="35">
        <f>Q48</f>
        <v>0</v>
      </c>
      <c r="R47" s="35"/>
      <c r="S47" s="35"/>
      <c r="T47" s="35"/>
      <c r="U47" s="3"/>
      <c r="V47" s="30"/>
      <c r="W47" s="30"/>
    </row>
    <row r="48" spans="1:23" ht="47.25" customHeight="1" x14ac:dyDescent="0.25">
      <c r="A48" s="10"/>
      <c r="B48" s="81" t="s">
        <v>100</v>
      </c>
      <c r="C48" s="20">
        <v>2017</v>
      </c>
      <c r="D48" s="35">
        <v>2500</v>
      </c>
      <c r="E48" s="35"/>
      <c r="F48" s="36">
        <v>2500</v>
      </c>
      <c r="G48" s="36"/>
      <c r="H48" s="2"/>
      <c r="I48" s="35"/>
      <c r="J48" s="35"/>
      <c r="K48" s="35"/>
      <c r="L48" s="35"/>
      <c r="M48" s="3"/>
      <c r="N48" s="35"/>
      <c r="O48" s="35"/>
      <c r="P48" s="35">
        <v>2500</v>
      </c>
      <c r="Q48" s="35"/>
      <c r="R48" s="35"/>
      <c r="S48" s="35"/>
      <c r="T48" s="35"/>
      <c r="U48" s="3"/>
      <c r="V48" s="30"/>
      <c r="W48" s="30"/>
    </row>
    <row r="49" spans="1:23" ht="16.5" customHeight="1" x14ac:dyDescent="0.25">
      <c r="A49" s="7" t="s">
        <v>19</v>
      </c>
      <c r="B49" s="7" t="s">
        <v>38</v>
      </c>
      <c r="C49" s="20"/>
      <c r="D49" s="35">
        <f>SUM(D50:D65)</f>
        <v>208000</v>
      </c>
      <c r="E49" s="35"/>
      <c r="F49" s="35">
        <f>I49+N49+P49+S49+V49</f>
        <v>208000</v>
      </c>
      <c r="G49" s="35">
        <f>K49+O49+Q49+T49+W49</f>
        <v>2400</v>
      </c>
      <c r="H49" s="2"/>
      <c r="I49" s="35">
        <f>SUM(I50:I65)</f>
        <v>160000</v>
      </c>
      <c r="J49" s="35">
        <f>SUM(J50:J65)</f>
        <v>160000</v>
      </c>
      <c r="K49" s="35">
        <f>SUM(K50:K65)</f>
        <v>2400</v>
      </c>
      <c r="L49" s="35">
        <f>SUM(L50:L65)</f>
        <v>2400</v>
      </c>
      <c r="M49" s="3"/>
      <c r="N49" s="35">
        <f>SUM(N50:N65)</f>
        <v>0</v>
      </c>
      <c r="O49" s="35">
        <f>SUM(O50:O65)</f>
        <v>0</v>
      </c>
      <c r="P49" s="35">
        <f>SUM(P50:P65)</f>
        <v>48000</v>
      </c>
      <c r="Q49" s="35">
        <f>SUM(Q50:Q65)</f>
        <v>0</v>
      </c>
      <c r="R49" s="35"/>
      <c r="S49" s="35">
        <f>SUM(S50:S65)</f>
        <v>0</v>
      </c>
      <c r="T49" s="35"/>
      <c r="U49" s="3"/>
      <c r="V49" s="30">
        <f>SUM(V50:V65)</f>
        <v>0</v>
      </c>
      <c r="W49" s="30"/>
    </row>
    <row r="50" spans="1:23" ht="27.75" customHeight="1" x14ac:dyDescent="0.25">
      <c r="A50" s="10"/>
      <c r="B50" s="7" t="s">
        <v>101</v>
      </c>
      <c r="C50" s="20">
        <v>2017</v>
      </c>
      <c r="D50" s="35">
        <v>10000</v>
      </c>
      <c r="E50" s="35"/>
      <c r="F50" s="36">
        <v>10000</v>
      </c>
      <c r="G50" s="36"/>
      <c r="H50" s="2" t="s">
        <v>164</v>
      </c>
      <c r="I50" s="35">
        <v>10000</v>
      </c>
      <c r="J50" s="35">
        <v>10000</v>
      </c>
      <c r="K50" s="35"/>
      <c r="L50" s="35"/>
      <c r="M50" s="3"/>
      <c r="N50" s="35"/>
      <c r="O50" s="35"/>
      <c r="P50" s="35"/>
      <c r="Q50" s="35"/>
      <c r="R50" s="35"/>
      <c r="S50" s="35"/>
      <c r="T50" s="35"/>
      <c r="U50" s="3"/>
      <c r="V50" s="30"/>
      <c r="W50" s="30"/>
    </row>
    <row r="51" spans="1:23" ht="21" customHeight="1" x14ac:dyDescent="0.25">
      <c r="A51" s="10"/>
      <c r="B51" s="7" t="s">
        <v>102</v>
      </c>
      <c r="C51" s="20">
        <v>2017</v>
      </c>
      <c r="D51" s="35">
        <v>15000</v>
      </c>
      <c r="E51" s="35"/>
      <c r="F51" s="36">
        <v>15000</v>
      </c>
      <c r="G51" s="36"/>
      <c r="H51" s="2" t="s">
        <v>164</v>
      </c>
      <c r="I51" s="35">
        <v>15000</v>
      </c>
      <c r="J51" s="35">
        <v>15000</v>
      </c>
      <c r="K51" s="35"/>
      <c r="L51" s="35"/>
      <c r="M51" s="3"/>
      <c r="N51" s="35"/>
      <c r="O51" s="35"/>
      <c r="P51" s="35"/>
      <c r="Q51" s="35"/>
      <c r="R51" s="35"/>
      <c r="S51" s="35"/>
      <c r="T51" s="35"/>
      <c r="U51" s="3"/>
      <c r="V51" s="30"/>
      <c r="W51" s="30"/>
    </row>
    <row r="52" spans="1:23" ht="52.5" customHeight="1" x14ac:dyDescent="0.25">
      <c r="A52" s="10"/>
      <c r="B52" s="7" t="s">
        <v>103</v>
      </c>
      <c r="C52" s="20">
        <v>2017</v>
      </c>
      <c r="D52" s="35">
        <v>10000</v>
      </c>
      <c r="E52" s="35"/>
      <c r="F52" s="36">
        <v>10000</v>
      </c>
      <c r="G52" s="36"/>
      <c r="H52" s="2" t="s">
        <v>164</v>
      </c>
      <c r="I52" s="35">
        <v>10000</v>
      </c>
      <c r="J52" s="35">
        <v>10000</v>
      </c>
      <c r="K52" s="35"/>
      <c r="L52" s="35"/>
      <c r="M52" s="3"/>
      <c r="N52" s="35"/>
      <c r="O52" s="35"/>
      <c r="P52" s="35"/>
      <c r="Q52" s="35"/>
      <c r="R52" s="35"/>
      <c r="S52" s="35"/>
      <c r="T52" s="35"/>
      <c r="U52" s="3"/>
      <c r="V52" s="30"/>
      <c r="W52" s="30"/>
    </row>
    <row r="53" spans="1:23" ht="31.5" customHeight="1" x14ac:dyDescent="0.25">
      <c r="A53" s="10"/>
      <c r="B53" s="7" t="s">
        <v>104</v>
      </c>
      <c r="C53" s="20">
        <v>2017</v>
      </c>
      <c r="D53" s="35">
        <v>10000</v>
      </c>
      <c r="E53" s="35"/>
      <c r="F53" s="36">
        <v>10000</v>
      </c>
      <c r="G53" s="36"/>
      <c r="H53" s="2" t="s">
        <v>164</v>
      </c>
      <c r="I53" s="35">
        <v>10000</v>
      </c>
      <c r="J53" s="35">
        <v>10000</v>
      </c>
      <c r="K53" s="35"/>
      <c r="L53" s="35"/>
      <c r="M53" s="3"/>
      <c r="N53" s="35"/>
      <c r="O53" s="35"/>
      <c r="P53" s="35"/>
      <c r="Q53" s="35"/>
      <c r="R53" s="35"/>
      <c r="S53" s="35"/>
      <c r="T53" s="35"/>
      <c r="U53" s="3"/>
      <c r="V53" s="30"/>
      <c r="W53" s="30"/>
    </row>
    <row r="54" spans="1:23" ht="31.5" customHeight="1" x14ac:dyDescent="0.25">
      <c r="A54" s="10"/>
      <c r="B54" s="7" t="s">
        <v>105</v>
      </c>
      <c r="C54" s="20">
        <v>2017</v>
      </c>
      <c r="D54" s="35">
        <v>10000</v>
      </c>
      <c r="E54" s="35"/>
      <c r="F54" s="36">
        <v>10000</v>
      </c>
      <c r="G54" s="36"/>
      <c r="H54" s="2" t="s">
        <v>164</v>
      </c>
      <c r="I54" s="35">
        <v>10000</v>
      </c>
      <c r="J54" s="35">
        <v>10000</v>
      </c>
      <c r="K54" s="35"/>
      <c r="L54" s="35"/>
      <c r="M54" s="3"/>
      <c r="N54" s="35"/>
      <c r="O54" s="35"/>
      <c r="P54" s="35"/>
      <c r="Q54" s="35"/>
      <c r="R54" s="35"/>
      <c r="S54" s="35"/>
      <c r="T54" s="35"/>
      <c r="U54" s="3"/>
      <c r="V54" s="30"/>
      <c r="W54" s="30"/>
    </row>
    <row r="55" spans="1:23" ht="27" customHeight="1" x14ac:dyDescent="0.25">
      <c r="A55" s="10"/>
      <c r="B55" s="7" t="s">
        <v>106</v>
      </c>
      <c r="C55" s="20">
        <v>2017</v>
      </c>
      <c r="D55" s="35">
        <v>6000</v>
      </c>
      <c r="E55" s="35"/>
      <c r="F55" s="36">
        <v>6000</v>
      </c>
      <c r="G55" s="36"/>
      <c r="H55" s="2" t="s">
        <v>164</v>
      </c>
      <c r="I55" s="35">
        <v>6000</v>
      </c>
      <c r="J55" s="35">
        <v>6000</v>
      </c>
      <c r="K55" s="35"/>
      <c r="L55" s="35"/>
      <c r="M55" s="3"/>
      <c r="N55" s="35"/>
      <c r="O55" s="35"/>
      <c r="P55" s="35"/>
      <c r="Q55" s="35"/>
      <c r="R55" s="35"/>
      <c r="S55" s="35"/>
      <c r="T55" s="35"/>
      <c r="U55" s="3"/>
      <c r="V55" s="30"/>
      <c r="W55" s="30"/>
    </row>
    <row r="56" spans="1:23" ht="31.5" customHeight="1" x14ac:dyDescent="0.25">
      <c r="A56" s="10"/>
      <c r="B56" s="7" t="s">
        <v>107</v>
      </c>
      <c r="C56" s="20">
        <v>2017</v>
      </c>
      <c r="D56" s="35">
        <v>5000</v>
      </c>
      <c r="E56" s="35"/>
      <c r="F56" s="36">
        <v>5000</v>
      </c>
      <c r="G56" s="36"/>
      <c r="H56" s="2" t="s">
        <v>164</v>
      </c>
      <c r="I56" s="35">
        <v>5000</v>
      </c>
      <c r="J56" s="35">
        <v>5000</v>
      </c>
      <c r="K56" s="35"/>
      <c r="L56" s="35"/>
      <c r="M56" s="3"/>
      <c r="N56" s="35"/>
      <c r="O56" s="35"/>
      <c r="P56" s="35"/>
      <c r="Q56" s="35"/>
      <c r="R56" s="35"/>
      <c r="S56" s="35"/>
      <c r="T56" s="35"/>
      <c r="U56" s="3"/>
      <c r="V56" s="30"/>
      <c r="W56" s="30"/>
    </row>
    <row r="57" spans="1:23" ht="31.5" customHeight="1" x14ac:dyDescent="0.25">
      <c r="A57" s="10"/>
      <c r="B57" s="7" t="s">
        <v>108</v>
      </c>
      <c r="C57" s="20">
        <v>2017</v>
      </c>
      <c r="D57" s="35">
        <v>10000</v>
      </c>
      <c r="E57" s="35"/>
      <c r="F57" s="36">
        <v>10000</v>
      </c>
      <c r="G57" s="36"/>
      <c r="H57" s="2" t="s">
        <v>164</v>
      </c>
      <c r="I57" s="35">
        <v>10000</v>
      </c>
      <c r="J57" s="35">
        <v>10000</v>
      </c>
      <c r="K57" s="35"/>
      <c r="L57" s="35"/>
      <c r="M57" s="3"/>
      <c r="N57" s="35"/>
      <c r="O57" s="35"/>
      <c r="P57" s="35"/>
      <c r="Q57" s="35"/>
      <c r="R57" s="35"/>
      <c r="S57" s="35"/>
      <c r="T57" s="35"/>
      <c r="U57" s="3"/>
      <c r="V57" s="30"/>
      <c r="W57" s="30"/>
    </row>
    <row r="58" spans="1:23" ht="31.5" customHeight="1" x14ac:dyDescent="0.25">
      <c r="A58" s="10"/>
      <c r="B58" s="7" t="s">
        <v>109</v>
      </c>
      <c r="C58" s="20">
        <v>2017</v>
      </c>
      <c r="D58" s="35">
        <v>15000</v>
      </c>
      <c r="E58" s="35"/>
      <c r="F58" s="36">
        <v>15000</v>
      </c>
      <c r="G58" s="36"/>
      <c r="H58" s="2" t="s">
        <v>164</v>
      </c>
      <c r="I58" s="35">
        <v>15000</v>
      </c>
      <c r="J58" s="35">
        <v>15000</v>
      </c>
      <c r="K58" s="35"/>
      <c r="L58" s="35"/>
      <c r="M58" s="3"/>
      <c r="N58" s="35"/>
      <c r="O58" s="35"/>
      <c r="P58" s="35"/>
      <c r="Q58" s="35"/>
      <c r="R58" s="35"/>
      <c r="S58" s="35"/>
      <c r="T58" s="35"/>
      <c r="U58" s="3"/>
      <c r="V58" s="30"/>
      <c r="W58" s="30"/>
    </row>
    <row r="59" spans="1:23" ht="31.5" customHeight="1" x14ac:dyDescent="0.25">
      <c r="A59" s="10"/>
      <c r="B59" s="7" t="s">
        <v>110</v>
      </c>
      <c r="C59" s="20">
        <v>2017</v>
      </c>
      <c r="D59" s="35">
        <v>48000</v>
      </c>
      <c r="E59" s="35"/>
      <c r="F59" s="36">
        <v>48000</v>
      </c>
      <c r="G59" s="36"/>
      <c r="H59" s="2"/>
      <c r="I59" s="35"/>
      <c r="J59" s="35"/>
      <c r="K59" s="35"/>
      <c r="L59" s="35"/>
      <c r="M59" s="3"/>
      <c r="N59" s="35"/>
      <c r="O59" s="35"/>
      <c r="P59" s="35">
        <v>48000</v>
      </c>
      <c r="Q59" s="35"/>
      <c r="R59" s="35"/>
      <c r="S59" s="35"/>
      <c r="T59" s="35"/>
      <c r="U59" s="3"/>
      <c r="V59" s="30"/>
      <c r="W59" s="30"/>
    </row>
    <row r="60" spans="1:23" ht="23.25" customHeight="1" x14ac:dyDescent="0.25">
      <c r="A60" s="10"/>
      <c r="B60" s="7" t="s">
        <v>111</v>
      </c>
      <c r="C60" s="20">
        <v>2017</v>
      </c>
      <c r="D60" s="35">
        <v>8000</v>
      </c>
      <c r="E60" s="35"/>
      <c r="F60" s="36">
        <v>8000</v>
      </c>
      <c r="G60" s="36"/>
      <c r="H60" s="2" t="s">
        <v>164</v>
      </c>
      <c r="I60" s="35">
        <v>8000</v>
      </c>
      <c r="J60" s="35">
        <v>8000</v>
      </c>
      <c r="K60" s="35"/>
      <c r="L60" s="35"/>
      <c r="M60" s="3"/>
      <c r="N60" s="35"/>
      <c r="O60" s="35"/>
      <c r="P60" s="35"/>
      <c r="Q60" s="35"/>
      <c r="R60" s="35"/>
      <c r="S60" s="35"/>
      <c r="T60" s="35"/>
      <c r="U60" s="3"/>
      <c r="V60" s="30"/>
      <c r="W60" s="30"/>
    </row>
    <row r="61" spans="1:23" ht="31.5" customHeight="1" x14ac:dyDescent="0.25">
      <c r="A61" s="10"/>
      <c r="B61" s="7" t="s">
        <v>112</v>
      </c>
      <c r="C61" s="20">
        <v>2017</v>
      </c>
      <c r="D61" s="35">
        <v>10000</v>
      </c>
      <c r="E61" s="35"/>
      <c r="F61" s="36">
        <v>10000</v>
      </c>
      <c r="G61" s="36"/>
      <c r="H61" s="2" t="s">
        <v>164</v>
      </c>
      <c r="I61" s="35">
        <v>10000</v>
      </c>
      <c r="J61" s="35">
        <v>10000</v>
      </c>
      <c r="K61" s="35"/>
      <c r="L61" s="35"/>
      <c r="M61" s="3"/>
      <c r="N61" s="35"/>
      <c r="O61" s="35"/>
      <c r="P61" s="35"/>
      <c r="Q61" s="35"/>
      <c r="R61" s="35"/>
      <c r="S61" s="35"/>
      <c r="T61" s="35"/>
      <c r="U61" s="3"/>
      <c r="V61" s="30"/>
      <c r="W61" s="30"/>
    </row>
    <row r="62" spans="1:23" ht="31.5" customHeight="1" x14ac:dyDescent="0.25">
      <c r="A62" s="10"/>
      <c r="B62" s="7" t="s">
        <v>113</v>
      </c>
      <c r="C62" s="20">
        <v>2017</v>
      </c>
      <c r="D62" s="35">
        <v>8000</v>
      </c>
      <c r="E62" s="35"/>
      <c r="F62" s="36">
        <v>8000</v>
      </c>
      <c r="G62" s="36"/>
      <c r="H62" s="2" t="s">
        <v>164</v>
      </c>
      <c r="I62" s="35">
        <v>8000</v>
      </c>
      <c r="J62" s="35">
        <v>8000</v>
      </c>
      <c r="K62" s="35">
        <v>2400</v>
      </c>
      <c r="L62" s="35">
        <v>2400</v>
      </c>
      <c r="M62" s="3"/>
      <c r="N62" s="35"/>
      <c r="O62" s="35"/>
      <c r="P62" s="35"/>
      <c r="Q62" s="35"/>
      <c r="R62" s="35"/>
      <c r="S62" s="35"/>
      <c r="T62" s="35"/>
      <c r="U62" s="3"/>
      <c r="V62" s="30"/>
      <c r="W62" s="30"/>
    </row>
    <row r="63" spans="1:23" ht="27" customHeight="1" x14ac:dyDescent="0.25">
      <c r="A63" s="10"/>
      <c r="B63" s="7" t="s">
        <v>114</v>
      </c>
      <c r="C63" s="20">
        <v>2017</v>
      </c>
      <c r="D63" s="35">
        <v>5000</v>
      </c>
      <c r="E63" s="35"/>
      <c r="F63" s="36">
        <v>5000</v>
      </c>
      <c r="G63" s="36"/>
      <c r="H63" s="2" t="s">
        <v>164</v>
      </c>
      <c r="I63" s="35">
        <v>5000</v>
      </c>
      <c r="J63" s="35">
        <v>5000</v>
      </c>
      <c r="K63" s="35"/>
      <c r="L63" s="35"/>
      <c r="M63" s="3"/>
      <c r="N63" s="35"/>
      <c r="O63" s="35"/>
      <c r="P63" s="35"/>
      <c r="Q63" s="35"/>
      <c r="R63" s="35"/>
      <c r="S63" s="35"/>
      <c r="T63" s="35"/>
      <c r="U63" s="3"/>
      <c r="V63" s="30"/>
      <c r="W63" s="30"/>
    </row>
    <row r="64" spans="1:23" ht="31.5" customHeight="1" x14ac:dyDescent="0.25">
      <c r="A64" s="10"/>
      <c r="B64" s="7" t="s">
        <v>115</v>
      </c>
      <c r="C64" s="20">
        <v>2017</v>
      </c>
      <c r="D64" s="35">
        <v>8000</v>
      </c>
      <c r="E64" s="35"/>
      <c r="F64" s="36">
        <v>8000</v>
      </c>
      <c r="G64" s="36"/>
      <c r="H64" s="2" t="s">
        <v>164</v>
      </c>
      <c r="I64" s="35">
        <v>8000</v>
      </c>
      <c r="J64" s="35">
        <v>8000</v>
      </c>
      <c r="K64" s="35"/>
      <c r="L64" s="35"/>
      <c r="M64" s="3"/>
      <c r="N64" s="35"/>
      <c r="O64" s="35"/>
      <c r="P64" s="35"/>
      <c r="Q64" s="35"/>
      <c r="R64" s="35"/>
      <c r="S64" s="35"/>
      <c r="T64" s="35"/>
      <c r="U64" s="3"/>
      <c r="V64" s="30"/>
      <c r="W64" s="30"/>
    </row>
    <row r="65" spans="1:23" ht="31.5" customHeight="1" x14ac:dyDescent="0.25">
      <c r="A65" s="10"/>
      <c r="B65" s="7" t="s">
        <v>116</v>
      </c>
      <c r="C65" s="20">
        <v>2017</v>
      </c>
      <c r="D65" s="35">
        <v>30000</v>
      </c>
      <c r="E65" s="35"/>
      <c r="F65" s="36">
        <v>30000</v>
      </c>
      <c r="G65" s="36"/>
      <c r="H65" s="2" t="s">
        <v>164</v>
      </c>
      <c r="I65" s="35">
        <v>30000</v>
      </c>
      <c r="J65" s="35">
        <v>30000</v>
      </c>
      <c r="K65" s="35"/>
      <c r="L65" s="35"/>
      <c r="M65" s="3"/>
      <c r="N65" s="35"/>
      <c r="O65" s="35"/>
      <c r="P65" s="35"/>
      <c r="Q65" s="35"/>
      <c r="R65" s="35"/>
      <c r="S65" s="35"/>
      <c r="T65" s="35"/>
      <c r="U65" s="3"/>
      <c r="V65" s="30"/>
      <c r="W65" s="30"/>
    </row>
    <row r="66" spans="1:23" s="64" customFormat="1" ht="30" x14ac:dyDescent="0.25">
      <c r="A66" s="55">
        <v>5200</v>
      </c>
      <c r="B66" s="60" t="s">
        <v>5</v>
      </c>
      <c r="C66" s="57"/>
      <c r="D66" s="58">
        <f>SUM(D67+D70+D78+D84+D89+D115)</f>
        <v>474145</v>
      </c>
      <c r="E66" s="58">
        <f>SUM(E67+E70+E78+E84+E89++E115)</f>
        <v>16430</v>
      </c>
      <c r="F66" s="58">
        <f>I66+N66+P66+S66+V66</f>
        <v>457715</v>
      </c>
      <c r="G66" s="58">
        <f t="shared" ref="G66" si="0">K66+O66+Q66+T66+W66</f>
        <v>103661</v>
      </c>
      <c r="H66" s="58"/>
      <c r="I66" s="58">
        <f>I67+I70+I78+I84+I89+I115</f>
        <v>305117</v>
      </c>
      <c r="J66" s="58">
        <f>J67+J70+J78+J84+J89+J115</f>
        <v>247100</v>
      </c>
      <c r="K66" s="58">
        <f>K67+K70+K78+K84+K89+K115</f>
        <v>31706</v>
      </c>
      <c r="L66" s="58">
        <f>L67+L70+L78+L84+L89+L115</f>
        <v>14579</v>
      </c>
      <c r="M66" s="59"/>
      <c r="N66" s="58">
        <f>N67+N70+N78+N84+N89+N115</f>
        <v>68786</v>
      </c>
      <c r="O66" s="58">
        <f>O67+O70+O78+O84+O89+O115</f>
        <v>7066</v>
      </c>
      <c r="P66" s="58">
        <f>P67+P70+P78+P84+P89+P115</f>
        <v>18100</v>
      </c>
      <c r="Q66" s="58">
        <f>Q67+Q70+Q78+Q84+Q89+Q115</f>
        <v>0</v>
      </c>
      <c r="R66" s="58"/>
      <c r="S66" s="58">
        <f>S67+S70+S78+S84+S89+S115</f>
        <v>0</v>
      </c>
      <c r="T66" s="58">
        <f>T67+T70+T78+T84+T89+T115</f>
        <v>0</v>
      </c>
      <c r="U66" s="118"/>
      <c r="V66" s="58">
        <f>V67+V70+V78+V84+V89+V115</f>
        <v>65712</v>
      </c>
      <c r="W66" s="58">
        <f>W67+W70+W78+W84+W89+W115</f>
        <v>64889</v>
      </c>
    </row>
    <row r="67" spans="1:23" x14ac:dyDescent="0.25">
      <c r="A67" s="7" t="s">
        <v>13</v>
      </c>
      <c r="B67" s="7" t="s">
        <v>32</v>
      </c>
      <c r="C67" s="20"/>
      <c r="D67" s="35">
        <f>SUM(D68)</f>
        <v>3000</v>
      </c>
      <c r="E67" s="35"/>
      <c r="F67" s="36">
        <f>I67+N67+P67+S67+V67</f>
        <v>3000</v>
      </c>
      <c r="G67" s="36">
        <f>K67+O67+Q67+T67+W67</f>
        <v>3000</v>
      </c>
      <c r="H67" s="10"/>
      <c r="I67" s="36">
        <f t="shared" ref="I67:L68" si="1">I68</f>
        <v>3000</v>
      </c>
      <c r="J67" s="36">
        <f t="shared" si="1"/>
        <v>3000</v>
      </c>
      <c r="K67" s="36">
        <f t="shared" si="1"/>
        <v>3000</v>
      </c>
      <c r="L67" s="36">
        <f t="shared" si="1"/>
        <v>3000</v>
      </c>
      <c r="M67" s="10"/>
      <c r="N67" s="36"/>
      <c r="O67" s="36"/>
      <c r="P67" s="36"/>
      <c r="Q67" s="36"/>
      <c r="R67" s="36"/>
      <c r="S67" s="36"/>
      <c r="T67" s="36"/>
      <c r="U67" s="10"/>
      <c r="V67" s="31"/>
      <c r="W67" s="31"/>
    </row>
    <row r="68" spans="1:23" s="87" customFormat="1" ht="30" x14ac:dyDescent="0.25">
      <c r="A68" s="106">
        <v>5203</v>
      </c>
      <c r="B68" s="106" t="s">
        <v>28</v>
      </c>
      <c r="C68" s="83"/>
      <c r="D68" s="58">
        <f>SUM(D69)</f>
        <v>3000</v>
      </c>
      <c r="E68" s="58"/>
      <c r="F68" s="84">
        <f>I68+N68+P68+S68+V68</f>
        <v>3000</v>
      </c>
      <c r="G68" s="84">
        <f>K68+O68+Q68+T68+W68</f>
        <v>3000</v>
      </c>
      <c r="H68" s="85"/>
      <c r="I68" s="58">
        <f t="shared" si="1"/>
        <v>3000</v>
      </c>
      <c r="J68" s="58">
        <f t="shared" si="1"/>
        <v>3000</v>
      </c>
      <c r="K68" s="84">
        <f t="shared" si="1"/>
        <v>3000</v>
      </c>
      <c r="L68" s="84">
        <f t="shared" si="1"/>
        <v>3000</v>
      </c>
      <c r="M68" s="85"/>
      <c r="N68" s="84"/>
      <c r="O68" s="84"/>
      <c r="P68" s="84"/>
      <c r="Q68" s="84"/>
      <c r="R68" s="84"/>
      <c r="S68" s="84"/>
      <c r="T68" s="84"/>
      <c r="U68" s="85"/>
      <c r="V68" s="108"/>
      <c r="W68" s="108"/>
    </row>
    <row r="69" spans="1:23" s="64" customFormat="1" x14ac:dyDescent="0.25">
      <c r="A69" s="65"/>
      <c r="B69" s="65" t="s">
        <v>117</v>
      </c>
      <c r="C69" s="66">
        <v>2017</v>
      </c>
      <c r="D69" s="63">
        <v>3000</v>
      </c>
      <c r="E69" s="63"/>
      <c r="F69" s="67">
        <v>3000</v>
      </c>
      <c r="G69" s="67"/>
      <c r="H69" s="68" t="s">
        <v>164</v>
      </c>
      <c r="I69" s="67">
        <v>3000</v>
      </c>
      <c r="J69" s="67">
        <v>3000</v>
      </c>
      <c r="K69" s="67">
        <v>3000</v>
      </c>
      <c r="L69" s="67">
        <v>3000</v>
      </c>
      <c r="M69" s="68"/>
      <c r="N69" s="67"/>
      <c r="O69" s="67"/>
      <c r="P69" s="67"/>
      <c r="Q69" s="67"/>
      <c r="R69" s="67"/>
      <c r="S69" s="67"/>
      <c r="T69" s="67"/>
      <c r="U69" s="68"/>
      <c r="V69" s="69"/>
      <c r="W69" s="69"/>
    </row>
    <row r="70" spans="1:23" x14ac:dyDescent="0.25">
      <c r="A70" s="19" t="s">
        <v>14</v>
      </c>
      <c r="B70" s="19" t="s">
        <v>33</v>
      </c>
      <c r="C70" s="2"/>
      <c r="D70" s="35">
        <f>SUM(D71+D73+D76)</f>
        <v>23086</v>
      </c>
      <c r="E70" s="35"/>
      <c r="F70" s="36">
        <f>I70+N70+P70+S70+V70</f>
        <v>23086</v>
      </c>
      <c r="G70" s="36">
        <f>K70+O70+Q70+T70+W70</f>
        <v>3538</v>
      </c>
      <c r="H70" s="10"/>
      <c r="I70" s="35">
        <f>I71+I73+I76</f>
        <v>17500</v>
      </c>
      <c r="J70" s="35">
        <f>J71+J73+J76</f>
        <v>17500</v>
      </c>
      <c r="K70" s="36">
        <f>K71+K73+K76</f>
        <v>0</v>
      </c>
      <c r="L70" s="36">
        <f>L71+L73+L76</f>
        <v>0</v>
      </c>
      <c r="M70" s="3"/>
      <c r="N70" s="35">
        <f>N71+N73+N76</f>
        <v>5586</v>
      </c>
      <c r="O70" s="35">
        <f>O71+O73+O76</f>
        <v>3538</v>
      </c>
      <c r="P70" s="35">
        <f>P71+P73+P76</f>
        <v>0</v>
      </c>
      <c r="Q70" s="35"/>
      <c r="R70" s="35"/>
      <c r="S70" s="35"/>
      <c r="T70" s="35"/>
      <c r="U70" s="3"/>
      <c r="V70" s="30">
        <f>V71+V73+V76</f>
        <v>0</v>
      </c>
      <c r="W70" s="30"/>
    </row>
    <row r="71" spans="1:23" s="87" customFormat="1" ht="30" customHeight="1" x14ac:dyDescent="0.25">
      <c r="A71" s="129" t="s">
        <v>119</v>
      </c>
      <c r="B71" s="130"/>
      <c r="C71" s="83"/>
      <c r="D71" s="58">
        <f>SUM(D72)</f>
        <v>3586</v>
      </c>
      <c r="E71" s="58"/>
      <c r="F71" s="84">
        <f>I71+N71+P71+S71+V71</f>
        <v>3586</v>
      </c>
      <c r="G71" s="84">
        <f>K71+O71+Q71+T71+W71</f>
        <v>3538</v>
      </c>
      <c r="H71" s="85"/>
      <c r="I71" s="84"/>
      <c r="J71" s="84"/>
      <c r="K71" s="84"/>
      <c r="L71" s="84"/>
      <c r="M71" s="86"/>
      <c r="N71" s="58">
        <f>SUM(N72:N72)</f>
        <v>3586</v>
      </c>
      <c r="O71" s="58">
        <f>O72</f>
        <v>3538</v>
      </c>
      <c r="P71" s="58"/>
      <c r="Q71" s="58"/>
      <c r="R71" s="58"/>
      <c r="S71" s="58"/>
      <c r="T71" s="58"/>
      <c r="U71" s="86"/>
      <c r="V71" s="62"/>
      <c r="W71" s="62"/>
    </row>
    <row r="72" spans="1:23" s="64" customFormat="1" ht="30" customHeight="1" x14ac:dyDescent="0.25">
      <c r="A72" s="89"/>
      <c r="B72" s="90" t="s">
        <v>118</v>
      </c>
      <c r="C72" s="66">
        <v>2017</v>
      </c>
      <c r="D72" s="63">
        <v>3586</v>
      </c>
      <c r="E72" s="63"/>
      <c r="F72" s="67">
        <v>3586</v>
      </c>
      <c r="G72" s="67"/>
      <c r="H72" s="68"/>
      <c r="I72" s="67"/>
      <c r="J72" s="67"/>
      <c r="K72" s="67"/>
      <c r="L72" s="67"/>
      <c r="M72" s="70" t="s">
        <v>165</v>
      </c>
      <c r="N72" s="63">
        <v>3586</v>
      </c>
      <c r="O72" s="63">
        <v>3538</v>
      </c>
      <c r="P72" s="63"/>
      <c r="Q72" s="63"/>
      <c r="R72" s="63"/>
      <c r="S72" s="63"/>
      <c r="T72" s="63"/>
      <c r="U72" s="70"/>
      <c r="V72" s="72"/>
      <c r="W72" s="72"/>
    </row>
    <row r="73" spans="1:23" s="87" customFormat="1" ht="30" customHeight="1" x14ac:dyDescent="0.25">
      <c r="A73" s="88">
        <v>5203</v>
      </c>
      <c r="B73" s="93" t="s">
        <v>120</v>
      </c>
      <c r="C73" s="83"/>
      <c r="D73" s="58">
        <f>SUM(D74+D75)</f>
        <v>9500</v>
      </c>
      <c r="E73" s="58"/>
      <c r="F73" s="84">
        <f>I73+N73+P73+S73+V73</f>
        <v>9500</v>
      </c>
      <c r="G73" s="84">
        <f>K73+O73+Q73+T73+W73</f>
        <v>0</v>
      </c>
      <c r="H73" s="85"/>
      <c r="I73" s="58">
        <f>I74</f>
        <v>7500</v>
      </c>
      <c r="J73" s="58">
        <f>J74</f>
        <v>7500</v>
      </c>
      <c r="K73" s="84"/>
      <c r="L73" s="84"/>
      <c r="M73" s="86"/>
      <c r="N73" s="58">
        <f>N74+N75</f>
        <v>2000</v>
      </c>
      <c r="O73" s="58">
        <f>O74+O75</f>
        <v>0</v>
      </c>
      <c r="P73" s="58"/>
      <c r="Q73" s="58"/>
      <c r="R73" s="58"/>
      <c r="S73" s="58"/>
      <c r="T73" s="58"/>
      <c r="U73" s="86"/>
      <c r="V73" s="62"/>
      <c r="W73" s="62"/>
    </row>
    <row r="74" spans="1:23" s="64" customFormat="1" ht="44.25" customHeight="1" x14ac:dyDescent="0.25">
      <c r="A74" s="89"/>
      <c r="B74" s="91" t="s">
        <v>121</v>
      </c>
      <c r="C74" s="66">
        <v>2017</v>
      </c>
      <c r="D74" s="63">
        <v>7500</v>
      </c>
      <c r="E74" s="63"/>
      <c r="F74" s="67">
        <v>7500</v>
      </c>
      <c r="G74" s="67"/>
      <c r="H74" s="68" t="s">
        <v>164</v>
      </c>
      <c r="I74" s="67">
        <v>7500</v>
      </c>
      <c r="J74" s="67">
        <v>7500</v>
      </c>
      <c r="K74" s="67"/>
      <c r="L74" s="67"/>
      <c r="M74" s="70"/>
      <c r="N74" s="63"/>
      <c r="O74" s="63"/>
      <c r="P74" s="63"/>
      <c r="Q74" s="63"/>
      <c r="R74" s="63"/>
      <c r="S74" s="63"/>
      <c r="T74" s="63"/>
      <c r="U74" s="70"/>
      <c r="V74" s="72"/>
      <c r="W74" s="72"/>
    </row>
    <row r="75" spans="1:23" s="64" customFormat="1" ht="31.5" customHeight="1" x14ac:dyDescent="0.25">
      <c r="A75" s="89"/>
      <c r="B75" s="91" t="s">
        <v>122</v>
      </c>
      <c r="C75" s="66">
        <v>2017</v>
      </c>
      <c r="D75" s="63">
        <v>2000</v>
      </c>
      <c r="E75" s="63"/>
      <c r="F75" s="67">
        <v>2000</v>
      </c>
      <c r="G75" s="67"/>
      <c r="H75" s="68"/>
      <c r="I75" s="67"/>
      <c r="J75" s="67"/>
      <c r="K75" s="67"/>
      <c r="L75" s="67"/>
      <c r="M75" s="70" t="s">
        <v>165</v>
      </c>
      <c r="N75" s="63">
        <v>2000</v>
      </c>
      <c r="O75" s="63"/>
      <c r="P75" s="63"/>
      <c r="Q75" s="63"/>
      <c r="R75" s="63"/>
      <c r="S75" s="63"/>
      <c r="T75" s="63"/>
      <c r="U75" s="70"/>
      <c r="V75" s="72"/>
      <c r="W75" s="72"/>
    </row>
    <row r="76" spans="1:23" s="87" customFormat="1" ht="31.5" customHeight="1" x14ac:dyDescent="0.25">
      <c r="A76" s="88">
        <v>5205</v>
      </c>
      <c r="B76" s="93" t="s">
        <v>30</v>
      </c>
      <c r="C76" s="83"/>
      <c r="D76" s="58">
        <f>(D77)</f>
        <v>10000</v>
      </c>
      <c r="E76" s="58"/>
      <c r="F76" s="84">
        <f>I76+N76+P76+S76+V76</f>
        <v>10000</v>
      </c>
      <c r="G76" s="84">
        <f>K76+O76+Q76+T76+W76</f>
        <v>0</v>
      </c>
      <c r="H76" s="85"/>
      <c r="I76" s="58">
        <f>I77</f>
        <v>10000</v>
      </c>
      <c r="J76" s="58">
        <f>J77</f>
        <v>10000</v>
      </c>
      <c r="K76" s="84">
        <f>K77</f>
        <v>0</v>
      </c>
      <c r="L76" s="84">
        <f>L77</f>
        <v>0</v>
      </c>
      <c r="M76" s="86"/>
      <c r="N76" s="58"/>
      <c r="O76" s="58"/>
      <c r="P76" s="58"/>
      <c r="Q76" s="58"/>
      <c r="R76" s="58"/>
      <c r="S76" s="58"/>
      <c r="T76" s="58"/>
      <c r="U76" s="86"/>
      <c r="V76" s="62"/>
      <c r="W76" s="62"/>
    </row>
    <row r="77" spans="1:23" s="64" customFormat="1" ht="25.5" customHeight="1" x14ac:dyDescent="0.25">
      <c r="A77" s="89"/>
      <c r="B77" s="91" t="s">
        <v>123</v>
      </c>
      <c r="C77" s="66">
        <v>2017</v>
      </c>
      <c r="D77" s="63">
        <v>10000</v>
      </c>
      <c r="E77" s="63"/>
      <c r="F77" s="67">
        <v>10000</v>
      </c>
      <c r="G77" s="67"/>
      <c r="H77" s="68" t="s">
        <v>164</v>
      </c>
      <c r="I77" s="67">
        <v>10000</v>
      </c>
      <c r="J77" s="67">
        <v>10000</v>
      </c>
      <c r="K77" s="67"/>
      <c r="L77" s="67"/>
      <c r="M77" s="70"/>
      <c r="N77" s="63"/>
      <c r="O77" s="63"/>
      <c r="P77" s="63"/>
      <c r="Q77" s="63"/>
      <c r="R77" s="63"/>
      <c r="S77" s="63"/>
      <c r="T77" s="63"/>
      <c r="U77" s="70"/>
      <c r="V77" s="72"/>
      <c r="W77" s="72"/>
    </row>
    <row r="78" spans="1:23" x14ac:dyDescent="0.25">
      <c r="A78" s="19" t="s">
        <v>15</v>
      </c>
      <c r="B78" s="92" t="s">
        <v>34</v>
      </c>
      <c r="C78" s="2"/>
      <c r="D78" s="35">
        <f>SUM(D79+D81)</f>
        <v>117200</v>
      </c>
      <c r="E78" s="35"/>
      <c r="F78" s="36">
        <f>I78+N78+P78+S78+V78</f>
        <v>117200</v>
      </c>
      <c r="G78" s="36">
        <f>K78+O78+Q78+T78+W78</f>
        <v>0</v>
      </c>
      <c r="H78" s="10"/>
      <c r="I78" s="36">
        <f>I79+I81</f>
        <v>72000</v>
      </c>
      <c r="J78" s="36">
        <f>J79+J81</f>
        <v>72000</v>
      </c>
      <c r="K78" s="36">
        <f>K79+K81</f>
        <v>0</v>
      </c>
      <c r="L78" s="36">
        <f>L79+L81</f>
        <v>0</v>
      </c>
      <c r="M78" s="3"/>
      <c r="N78" s="35">
        <f>N79+N81</f>
        <v>45200</v>
      </c>
      <c r="O78" s="35">
        <f>O79+O81</f>
        <v>0</v>
      </c>
      <c r="P78" s="35">
        <f>P79+P81</f>
        <v>0</v>
      </c>
      <c r="Q78" s="35"/>
      <c r="R78" s="35"/>
      <c r="S78" s="35">
        <f>S79+S81</f>
        <v>0</v>
      </c>
      <c r="T78" s="35"/>
      <c r="U78" s="3"/>
      <c r="V78" s="30">
        <f>V79+V81</f>
        <v>0</v>
      </c>
      <c r="W78" s="30"/>
    </row>
    <row r="79" spans="1:23" s="87" customFormat="1" ht="39.75" customHeight="1" x14ac:dyDescent="0.25">
      <c r="A79" s="94">
        <v>5203</v>
      </c>
      <c r="B79" s="95" t="s">
        <v>28</v>
      </c>
      <c r="C79" s="83"/>
      <c r="D79" s="58">
        <f>D80</f>
        <v>72000</v>
      </c>
      <c r="E79" s="58"/>
      <c r="F79" s="84">
        <f>I79+N79+P79+S79+V79</f>
        <v>72000</v>
      </c>
      <c r="G79" s="84">
        <f>K79+O79+Q79+T79+W79</f>
        <v>0</v>
      </c>
      <c r="H79" s="85"/>
      <c r="I79" s="58">
        <f>I80</f>
        <v>72000</v>
      </c>
      <c r="J79" s="58">
        <f>J80</f>
        <v>72000</v>
      </c>
      <c r="K79" s="84">
        <f>K80</f>
        <v>0</v>
      </c>
      <c r="L79" s="84">
        <f>L80</f>
        <v>0</v>
      </c>
      <c r="M79" s="86"/>
      <c r="N79" s="58">
        <f>N80</f>
        <v>0</v>
      </c>
      <c r="O79" s="58"/>
      <c r="P79" s="58">
        <f>P80</f>
        <v>0</v>
      </c>
      <c r="Q79" s="58"/>
      <c r="R79" s="58"/>
      <c r="S79" s="58">
        <f>S80</f>
        <v>0</v>
      </c>
      <c r="T79" s="58"/>
      <c r="U79" s="86"/>
      <c r="V79" s="62">
        <f>V80</f>
        <v>0</v>
      </c>
      <c r="W79" s="62"/>
    </row>
    <row r="80" spans="1:23" s="64" customFormat="1" ht="37.5" customHeight="1" x14ac:dyDescent="0.25">
      <c r="A80" s="97"/>
      <c r="B80" s="82" t="s">
        <v>124</v>
      </c>
      <c r="C80" s="66">
        <v>2017</v>
      </c>
      <c r="D80" s="63">
        <v>72000</v>
      </c>
      <c r="E80" s="63"/>
      <c r="F80" s="67">
        <v>72000</v>
      </c>
      <c r="G80" s="67"/>
      <c r="H80" s="68" t="s">
        <v>164</v>
      </c>
      <c r="I80" s="67">
        <v>72000</v>
      </c>
      <c r="J80" s="67">
        <v>72000</v>
      </c>
      <c r="K80" s="67"/>
      <c r="L80" s="67"/>
      <c r="M80" s="70"/>
      <c r="N80" s="63"/>
      <c r="O80" s="63"/>
      <c r="P80" s="63"/>
      <c r="Q80" s="63"/>
      <c r="R80" s="63"/>
      <c r="S80" s="63"/>
      <c r="T80" s="63"/>
      <c r="U80" s="70"/>
      <c r="V80" s="72"/>
      <c r="W80" s="72"/>
    </row>
    <row r="81" spans="1:23" s="87" customFormat="1" ht="32.25" customHeight="1" x14ac:dyDescent="0.25">
      <c r="A81" s="96">
        <v>5206</v>
      </c>
      <c r="B81" s="95" t="s">
        <v>51</v>
      </c>
      <c r="C81" s="83"/>
      <c r="D81" s="58">
        <f>D82</f>
        <v>45200</v>
      </c>
      <c r="E81" s="58"/>
      <c r="F81" s="84">
        <f>I81+N81+P81+S81+V81</f>
        <v>45200</v>
      </c>
      <c r="G81" s="84">
        <f>K81+O81+Q81+T81+W81</f>
        <v>0</v>
      </c>
      <c r="H81" s="85"/>
      <c r="I81" s="84">
        <f>I82</f>
        <v>0</v>
      </c>
      <c r="J81" s="84"/>
      <c r="K81" s="84"/>
      <c r="L81" s="84"/>
      <c r="M81" s="86"/>
      <c r="N81" s="58">
        <f t="shared" ref="N81:P82" si="2">N82</f>
        <v>45200</v>
      </c>
      <c r="O81" s="58">
        <f t="shared" si="2"/>
        <v>0</v>
      </c>
      <c r="P81" s="58">
        <f t="shared" si="2"/>
        <v>0</v>
      </c>
      <c r="Q81" s="58"/>
      <c r="R81" s="58"/>
      <c r="S81" s="58">
        <f>S82</f>
        <v>0</v>
      </c>
      <c r="T81" s="58"/>
      <c r="U81" s="86"/>
      <c r="V81" s="62">
        <f>V82</f>
        <v>0</v>
      </c>
      <c r="W81" s="62"/>
    </row>
    <row r="82" spans="1:23" s="64" customFormat="1" ht="24" customHeight="1" x14ac:dyDescent="0.25">
      <c r="A82" s="97"/>
      <c r="B82" s="82" t="s">
        <v>26</v>
      </c>
      <c r="C82" s="66"/>
      <c r="D82" s="63">
        <f>D83</f>
        <v>45200</v>
      </c>
      <c r="E82" s="63"/>
      <c r="F82" s="67">
        <f>I82+N82+P82+S82+V82</f>
        <v>45200</v>
      </c>
      <c r="G82" s="67">
        <f>K82+O82+Q82+T82+W82</f>
        <v>0</v>
      </c>
      <c r="H82" s="68"/>
      <c r="I82" s="67">
        <f>I83</f>
        <v>0</v>
      </c>
      <c r="J82" s="67"/>
      <c r="K82" s="67"/>
      <c r="L82" s="67"/>
      <c r="M82" s="70"/>
      <c r="N82" s="63">
        <f t="shared" si="2"/>
        <v>45200</v>
      </c>
      <c r="O82" s="63">
        <f t="shared" si="2"/>
        <v>0</v>
      </c>
      <c r="P82" s="63">
        <f t="shared" si="2"/>
        <v>0</v>
      </c>
      <c r="Q82" s="63"/>
      <c r="R82" s="63"/>
      <c r="S82" s="63">
        <f>S839</f>
        <v>0</v>
      </c>
      <c r="T82" s="63"/>
      <c r="U82" s="70"/>
      <c r="V82" s="72">
        <f>V83</f>
        <v>0</v>
      </c>
      <c r="W82" s="72"/>
    </row>
    <row r="83" spans="1:23" s="64" customFormat="1" ht="32.25" customHeight="1" x14ac:dyDescent="0.25">
      <c r="A83" s="97"/>
      <c r="B83" s="82" t="s">
        <v>125</v>
      </c>
      <c r="C83" s="66">
        <v>2017</v>
      </c>
      <c r="D83" s="63">
        <v>45200</v>
      </c>
      <c r="E83" s="63"/>
      <c r="F83" s="67">
        <v>45200</v>
      </c>
      <c r="G83" s="67"/>
      <c r="H83" s="68"/>
      <c r="I83" s="67"/>
      <c r="J83" s="67"/>
      <c r="K83" s="67"/>
      <c r="L83" s="67"/>
      <c r="M83" s="70" t="s">
        <v>165</v>
      </c>
      <c r="N83" s="63">
        <v>45200</v>
      </c>
      <c r="O83" s="63"/>
      <c r="P83" s="63"/>
      <c r="Q83" s="63"/>
      <c r="R83" s="63"/>
      <c r="S83" s="63"/>
      <c r="T83" s="63"/>
      <c r="U83" s="70"/>
      <c r="V83" s="72"/>
      <c r="W83" s="72"/>
    </row>
    <row r="84" spans="1:23" ht="30" x14ac:dyDescent="0.25">
      <c r="A84" s="19" t="s">
        <v>16</v>
      </c>
      <c r="B84" s="19" t="s">
        <v>35</v>
      </c>
      <c r="C84" s="2"/>
      <c r="D84" s="35">
        <f>SUM(D85+D87)</f>
        <v>85742</v>
      </c>
      <c r="E84" s="35">
        <f>SUM(E85+E87)</f>
        <v>16430</v>
      </c>
      <c r="F84" s="36">
        <f>I84+N84+P84+S84+V84</f>
        <v>69312</v>
      </c>
      <c r="G84" s="36">
        <f>K84+O84+Q84+T84+W84</f>
        <v>64889</v>
      </c>
      <c r="H84" s="10"/>
      <c r="I84" s="36">
        <f>I85+I87</f>
        <v>0</v>
      </c>
      <c r="J84" s="36"/>
      <c r="K84" s="36"/>
      <c r="L84" s="36"/>
      <c r="M84" s="3"/>
      <c r="N84" s="35">
        <f>N85+N87</f>
        <v>0</v>
      </c>
      <c r="O84" s="35"/>
      <c r="P84" s="35">
        <f>P85+P87</f>
        <v>3600</v>
      </c>
      <c r="Q84" s="35">
        <f>Q85+Q87</f>
        <v>0</v>
      </c>
      <c r="R84" s="35"/>
      <c r="S84" s="35">
        <f>S85+S87</f>
        <v>0</v>
      </c>
      <c r="T84" s="35"/>
      <c r="U84" s="2"/>
      <c r="V84" s="30">
        <f>V85+V87</f>
        <v>65712</v>
      </c>
      <c r="W84" s="30">
        <f>W85+W87</f>
        <v>64889</v>
      </c>
    </row>
    <row r="85" spans="1:23" s="87" customFormat="1" ht="29.25" customHeight="1" x14ac:dyDescent="0.25">
      <c r="A85" s="94">
        <v>5204</v>
      </c>
      <c r="B85" s="95" t="s">
        <v>29</v>
      </c>
      <c r="C85" s="83"/>
      <c r="D85" s="58">
        <f>D86</f>
        <v>82142</v>
      </c>
      <c r="E85" s="58">
        <f>E86</f>
        <v>16430</v>
      </c>
      <c r="F85" s="58">
        <f>I85+N85+P85+S85+V85</f>
        <v>65712</v>
      </c>
      <c r="G85" s="84">
        <f>K85+O85+Q85+T85+W85</f>
        <v>64889</v>
      </c>
      <c r="H85" s="85"/>
      <c r="I85" s="84">
        <f>I86</f>
        <v>0</v>
      </c>
      <c r="J85" s="84"/>
      <c r="K85" s="84"/>
      <c r="L85" s="84"/>
      <c r="M85" s="86"/>
      <c r="N85" s="58">
        <f>N86</f>
        <v>0</v>
      </c>
      <c r="O85" s="58"/>
      <c r="P85" s="58">
        <f>P86</f>
        <v>0</v>
      </c>
      <c r="Q85" s="58"/>
      <c r="R85" s="58"/>
      <c r="S85" s="58">
        <f>S86</f>
        <v>0</v>
      </c>
      <c r="T85" s="58"/>
      <c r="U85" s="57"/>
      <c r="V85" s="62">
        <f>V86</f>
        <v>65712</v>
      </c>
      <c r="W85" s="62">
        <f>W86</f>
        <v>64889</v>
      </c>
    </row>
    <row r="86" spans="1:23" s="64" customFormat="1" ht="29.25" customHeight="1" x14ac:dyDescent="0.25">
      <c r="A86" s="97"/>
      <c r="B86" s="82" t="s">
        <v>126</v>
      </c>
      <c r="C86" s="114" t="s">
        <v>162</v>
      </c>
      <c r="D86" s="63">
        <v>82142</v>
      </c>
      <c r="E86" s="63">
        <v>16430</v>
      </c>
      <c r="F86" s="67">
        <v>65712</v>
      </c>
      <c r="G86" s="67">
        <v>64889</v>
      </c>
      <c r="H86" s="68"/>
      <c r="I86" s="67"/>
      <c r="J86" s="67"/>
      <c r="K86" s="67"/>
      <c r="L86" s="67"/>
      <c r="M86" s="70"/>
      <c r="N86" s="63"/>
      <c r="O86" s="63"/>
      <c r="P86" s="63"/>
      <c r="Q86" s="63"/>
      <c r="R86" s="63"/>
      <c r="S86" s="63"/>
      <c r="T86" s="63"/>
      <c r="U86" s="70">
        <v>98</v>
      </c>
      <c r="V86" s="72">
        <v>65712</v>
      </c>
      <c r="W86" s="72">
        <v>64889</v>
      </c>
    </row>
    <row r="87" spans="1:23" s="105" customFormat="1" ht="29.25" customHeight="1" x14ac:dyDescent="0.25">
      <c r="A87" s="98">
        <v>5205</v>
      </c>
      <c r="B87" s="99" t="s">
        <v>30</v>
      </c>
      <c r="C87" s="100"/>
      <c r="D87" s="101">
        <f>D88</f>
        <v>3600</v>
      </c>
      <c r="E87" s="101"/>
      <c r="F87" s="101">
        <f>I87+N87+P87+S87+V87</f>
        <v>3600</v>
      </c>
      <c r="G87" s="102">
        <f>K87+O87+Q87+T87+W87</f>
        <v>0</v>
      </c>
      <c r="H87" s="103"/>
      <c r="I87" s="102">
        <f>I88</f>
        <v>0</v>
      </c>
      <c r="J87" s="102"/>
      <c r="K87" s="102"/>
      <c r="L87" s="102"/>
      <c r="M87" s="103"/>
      <c r="N87" s="101">
        <f>N88</f>
        <v>0</v>
      </c>
      <c r="O87" s="101"/>
      <c r="P87" s="101">
        <f>P88</f>
        <v>3600</v>
      </c>
      <c r="Q87" s="101">
        <f>Q88</f>
        <v>0</v>
      </c>
      <c r="R87" s="101"/>
      <c r="S87" s="101">
        <f>S88</f>
        <v>0</v>
      </c>
      <c r="T87" s="101"/>
      <c r="U87" s="103"/>
      <c r="V87" s="104">
        <f>V88</f>
        <v>0</v>
      </c>
      <c r="W87" s="104"/>
    </row>
    <row r="88" spans="1:23" s="64" customFormat="1" ht="29.25" customHeight="1" x14ac:dyDescent="0.25">
      <c r="A88" s="97"/>
      <c r="B88" s="82" t="s">
        <v>127</v>
      </c>
      <c r="C88" s="66">
        <v>2017</v>
      </c>
      <c r="D88" s="63">
        <v>3600</v>
      </c>
      <c r="E88" s="63"/>
      <c r="F88" s="67">
        <v>3600</v>
      </c>
      <c r="G88" s="67"/>
      <c r="H88" s="68"/>
      <c r="I88" s="67"/>
      <c r="J88" s="67"/>
      <c r="K88" s="67"/>
      <c r="L88" s="67"/>
      <c r="M88" s="70"/>
      <c r="N88" s="63"/>
      <c r="O88" s="63"/>
      <c r="P88" s="63">
        <v>3600</v>
      </c>
      <c r="Q88" s="63"/>
      <c r="R88" s="63"/>
      <c r="S88" s="63"/>
      <c r="T88" s="63"/>
      <c r="U88" s="70"/>
      <c r="V88" s="72"/>
      <c r="W88" s="72"/>
    </row>
    <row r="89" spans="1:23" ht="45" x14ac:dyDescent="0.25">
      <c r="A89" s="19" t="s">
        <v>17</v>
      </c>
      <c r="B89" s="19" t="s">
        <v>36</v>
      </c>
      <c r="C89" s="2"/>
      <c r="D89" s="35">
        <f>SUM(D90+D94+D112)</f>
        <v>216617</v>
      </c>
      <c r="E89" s="35"/>
      <c r="F89" s="35">
        <f>I89+N89+P89+S89+V89</f>
        <v>216617</v>
      </c>
      <c r="G89" s="36">
        <f>K89+O89+Q89+T89+W89</f>
        <v>26306</v>
      </c>
      <c r="H89" s="10"/>
      <c r="I89" s="35">
        <f>I90+I94+I112</f>
        <v>204617</v>
      </c>
      <c r="J89" s="36">
        <f>J90+J94+J112</f>
        <v>146600</v>
      </c>
      <c r="K89" s="36">
        <f>K90+K94+K112</f>
        <v>26306</v>
      </c>
      <c r="L89" s="36">
        <f>L90+L94+L112</f>
        <v>9179</v>
      </c>
      <c r="M89" s="3"/>
      <c r="N89" s="35">
        <f>N90+N94+N112</f>
        <v>0</v>
      </c>
      <c r="O89" s="35"/>
      <c r="P89" s="35">
        <f>P90+P94+P112</f>
        <v>12000</v>
      </c>
      <c r="Q89" s="35">
        <f>Q90+Q94+Q112</f>
        <v>0</v>
      </c>
      <c r="R89" s="35"/>
      <c r="S89" s="35">
        <f>S90+S94+S112</f>
        <v>0</v>
      </c>
      <c r="T89" s="35"/>
      <c r="U89" s="3"/>
      <c r="V89" s="30">
        <f>V90+V94+V112</f>
        <v>0</v>
      </c>
      <c r="W89" s="30"/>
    </row>
    <row r="90" spans="1:23" s="87" customFormat="1" ht="32.25" customHeight="1" x14ac:dyDescent="0.25">
      <c r="A90" s="94">
        <v>5203</v>
      </c>
      <c r="B90" s="95" t="s">
        <v>28</v>
      </c>
      <c r="C90" s="83"/>
      <c r="D90" s="58">
        <f>SUM(D91+D92+D93)</f>
        <v>17000</v>
      </c>
      <c r="E90" s="58"/>
      <c r="F90" s="58">
        <f>I90+N90+P90+S90+V90</f>
        <v>17000</v>
      </c>
      <c r="G90" s="84">
        <f>K90+O90+Q90+T90+W90</f>
        <v>4499</v>
      </c>
      <c r="H90" s="85"/>
      <c r="I90" s="58">
        <f>I91+I92+I93</f>
        <v>5000</v>
      </c>
      <c r="J90" s="84">
        <f>J91+J92+J93</f>
        <v>5000</v>
      </c>
      <c r="K90" s="84">
        <f>K91+K92+K93</f>
        <v>4499</v>
      </c>
      <c r="L90" s="84">
        <f>L91+L92+L93</f>
        <v>4499</v>
      </c>
      <c r="M90" s="86"/>
      <c r="N90" s="58">
        <f>N91+N92+N93</f>
        <v>0</v>
      </c>
      <c r="O90" s="58"/>
      <c r="P90" s="58">
        <f>P91</f>
        <v>12000</v>
      </c>
      <c r="Q90" s="58">
        <f>Q91+Q92+Q93</f>
        <v>0</v>
      </c>
      <c r="R90" s="58"/>
      <c r="S90" s="58">
        <f>S91+S92+S93</f>
        <v>0</v>
      </c>
      <c r="T90" s="58"/>
      <c r="U90" s="86"/>
      <c r="V90" s="62">
        <f>V91+V92+V93</f>
        <v>0</v>
      </c>
      <c r="W90" s="62"/>
    </row>
    <row r="91" spans="1:23" s="64" customFormat="1" ht="32.25" customHeight="1" x14ac:dyDescent="0.25">
      <c r="A91" s="97"/>
      <c r="B91" s="82" t="s">
        <v>128</v>
      </c>
      <c r="C91" s="66">
        <v>2017</v>
      </c>
      <c r="D91" s="63">
        <v>12000</v>
      </c>
      <c r="E91" s="63"/>
      <c r="F91" s="67">
        <v>12000</v>
      </c>
      <c r="G91" s="67"/>
      <c r="H91" s="68"/>
      <c r="I91" s="67"/>
      <c r="J91" s="67"/>
      <c r="K91" s="67"/>
      <c r="L91" s="67"/>
      <c r="M91" s="70"/>
      <c r="N91" s="63"/>
      <c r="O91" s="63"/>
      <c r="P91" s="63">
        <v>12000</v>
      </c>
      <c r="Q91" s="63"/>
      <c r="R91" s="63"/>
      <c r="S91" s="63"/>
      <c r="T91" s="63"/>
      <c r="U91" s="70"/>
      <c r="V91" s="72"/>
      <c r="W91" s="72"/>
    </row>
    <row r="92" spans="1:23" s="64" customFormat="1" ht="32.25" customHeight="1" x14ac:dyDescent="0.25">
      <c r="A92" s="97"/>
      <c r="B92" s="82" t="s">
        <v>129</v>
      </c>
      <c r="C92" s="66">
        <v>2017</v>
      </c>
      <c r="D92" s="63">
        <v>3000</v>
      </c>
      <c r="E92" s="63"/>
      <c r="F92" s="67">
        <v>3000</v>
      </c>
      <c r="G92" s="67">
        <v>3000</v>
      </c>
      <c r="H92" s="68" t="s">
        <v>164</v>
      </c>
      <c r="I92" s="67">
        <v>3000</v>
      </c>
      <c r="J92" s="67">
        <v>3000</v>
      </c>
      <c r="K92" s="67">
        <v>3000</v>
      </c>
      <c r="L92" s="67">
        <v>3000</v>
      </c>
      <c r="M92" s="70"/>
      <c r="N92" s="63"/>
      <c r="O92" s="63"/>
      <c r="P92" s="63"/>
      <c r="Q92" s="63"/>
      <c r="R92" s="63"/>
      <c r="S92" s="63"/>
      <c r="T92" s="63"/>
      <c r="U92" s="70"/>
      <c r="V92" s="72"/>
      <c r="W92" s="72"/>
    </row>
    <row r="93" spans="1:23" s="64" customFormat="1" ht="32.25" customHeight="1" x14ac:dyDescent="0.25">
      <c r="A93" s="97"/>
      <c r="B93" s="82" t="s">
        <v>130</v>
      </c>
      <c r="C93" s="66">
        <v>2017</v>
      </c>
      <c r="D93" s="63">
        <v>2000</v>
      </c>
      <c r="E93" s="63"/>
      <c r="F93" s="67">
        <v>2000</v>
      </c>
      <c r="G93" s="67">
        <v>1499</v>
      </c>
      <c r="H93" s="68" t="s">
        <v>164</v>
      </c>
      <c r="I93" s="67">
        <v>2000</v>
      </c>
      <c r="J93" s="67">
        <v>2000</v>
      </c>
      <c r="K93" s="67">
        <v>1499</v>
      </c>
      <c r="L93" s="67">
        <v>1499</v>
      </c>
      <c r="M93" s="70"/>
      <c r="N93" s="63"/>
      <c r="O93" s="63"/>
      <c r="P93" s="63"/>
      <c r="Q93" s="63"/>
      <c r="R93" s="63"/>
      <c r="S93" s="63"/>
      <c r="T93" s="63"/>
      <c r="U93" s="70"/>
      <c r="V93" s="72"/>
      <c r="W93" s="72"/>
    </row>
    <row r="94" spans="1:23" s="87" customFormat="1" ht="32.25" customHeight="1" x14ac:dyDescent="0.25">
      <c r="A94" s="96">
        <v>5206</v>
      </c>
      <c r="B94" s="95" t="s">
        <v>51</v>
      </c>
      <c r="C94" s="83"/>
      <c r="D94" s="58">
        <f>SUM(D95+D101)</f>
        <v>181617</v>
      </c>
      <c r="E94" s="58"/>
      <c r="F94" s="58">
        <f>I94+N94+P94+S94+V94</f>
        <v>181617</v>
      </c>
      <c r="G94" s="84">
        <f>K94+O94+Q94+T94+W94</f>
        <v>21807</v>
      </c>
      <c r="H94" s="85"/>
      <c r="I94" s="58">
        <f>I95+I101</f>
        <v>181617</v>
      </c>
      <c r="J94" s="58">
        <f>J95+J101</f>
        <v>123600</v>
      </c>
      <c r="K94" s="84">
        <f>K95+K101</f>
        <v>21807</v>
      </c>
      <c r="L94" s="84">
        <f>L95+L101</f>
        <v>4680</v>
      </c>
      <c r="M94" s="86"/>
      <c r="N94" s="58">
        <f>N95+N101</f>
        <v>0</v>
      </c>
      <c r="O94" s="58"/>
      <c r="P94" s="58">
        <f>P95+P101</f>
        <v>0</v>
      </c>
      <c r="Q94" s="58"/>
      <c r="R94" s="58"/>
      <c r="S94" s="58">
        <f>S95+S101</f>
        <v>0</v>
      </c>
      <c r="T94" s="58"/>
      <c r="U94" s="86">
        <f>U95+U101</f>
        <v>0</v>
      </c>
      <c r="V94" s="62">
        <f>V95+V101</f>
        <v>0</v>
      </c>
      <c r="W94" s="62"/>
    </row>
    <row r="95" spans="1:23" s="64" customFormat="1" ht="22.5" customHeight="1" x14ac:dyDescent="0.25">
      <c r="A95" s="97"/>
      <c r="B95" s="82" t="s">
        <v>52</v>
      </c>
      <c r="C95" s="66"/>
      <c r="D95" s="63">
        <f>SUM(D96+D97+D98+D99+D100)</f>
        <v>120617</v>
      </c>
      <c r="E95" s="63"/>
      <c r="F95" s="63">
        <f>I95+N95+P95+S95+V95</f>
        <v>120617</v>
      </c>
      <c r="G95" s="67">
        <f>K95+O95+Q95+T95+W95</f>
        <v>21807</v>
      </c>
      <c r="H95" s="68"/>
      <c r="I95" s="63">
        <f>SUM(I96:I100)</f>
        <v>120617</v>
      </c>
      <c r="J95" s="63">
        <f>SUM(J96:J99)</f>
        <v>62600</v>
      </c>
      <c r="K95" s="63">
        <f>SUM(K96:K100)</f>
        <v>21807</v>
      </c>
      <c r="L95" s="67">
        <f>L96+L99</f>
        <v>4680</v>
      </c>
      <c r="M95" s="70"/>
      <c r="N95" s="63">
        <f>SUM(N96:N99)</f>
        <v>0</v>
      </c>
      <c r="O95" s="63"/>
      <c r="P95" s="63">
        <f>SUM(P96:P99)</f>
        <v>0</v>
      </c>
      <c r="Q95" s="63"/>
      <c r="R95" s="63"/>
      <c r="S95" s="63">
        <f>S96+S97+S98+S99</f>
        <v>0</v>
      </c>
      <c r="T95" s="63"/>
      <c r="U95" s="70">
        <f>SUM(U96:U99)</f>
        <v>0</v>
      </c>
      <c r="V95" s="72">
        <f>V96+V97+V98+V99</f>
        <v>0</v>
      </c>
      <c r="W95" s="72"/>
    </row>
    <row r="96" spans="1:23" s="64" customFormat="1" ht="32.25" customHeight="1" x14ac:dyDescent="0.25">
      <c r="A96" s="97"/>
      <c r="B96" s="82" t="s">
        <v>131</v>
      </c>
      <c r="C96" s="66">
        <v>2017</v>
      </c>
      <c r="D96" s="63">
        <v>17000</v>
      </c>
      <c r="E96" s="63"/>
      <c r="F96" s="67">
        <v>17000</v>
      </c>
      <c r="G96" s="67"/>
      <c r="H96" s="68" t="s">
        <v>164</v>
      </c>
      <c r="I96" s="67">
        <v>17000</v>
      </c>
      <c r="J96" s="67">
        <v>17000</v>
      </c>
      <c r="K96" s="67"/>
      <c r="L96" s="67"/>
      <c r="M96" s="70"/>
      <c r="N96" s="63"/>
      <c r="O96" s="63"/>
      <c r="P96" s="63"/>
      <c r="Q96" s="63"/>
      <c r="R96" s="63"/>
      <c r="S96" s="63"/>
      <c r="T96" s="63"/>
      <c r="U96" s="70"/>
      <c r="V96" s="72"/>
      <c r="W96" s="72"/>
    </row>
    <row r="97" spans="1:23" s="64" customFormat="1" ht="30.75" customHeight="1" x14ac:dyDescent="0.25">
      <c r="A97" s="97"/>
      <c r="B97" s="82" t="s">
        <v>132</v>
      </c>
      <c r="C97" s="66">
        <v>2017</v>
      </c>
      <c r="D97" s="63">
        <v>20000</v>
      </c>
      <c r="E97" s="63"/>
      <c r="F97" s="67">
        <v>20000</v>
      </c>
      <c r="G97" s="67"/>
      <c r="H97" s="68" t="s">
        <v>164</v>
      </c>
      <c r="I97" s="67">
        <v>20000</v>
      </c>
      <c r="J97" s="67">
        <v>20000</v>
      </c>
      <c r="K97" s="67"/>
      <c r="L97" s="67"/>
      <c r="M97" s="70"/>
      <c r="N97" s="63"/>
      <c r="O97" s="63"/>
      <c r="P97" s="63"/>
      <c r="Q97" s="63"/>
      <c r="R97" s="63"/>
      <c r="S97" s="63"/>
      <c r="T97" s="63"/>
      <c r="U97" s="70"/>
      <c r="V97" s="72"/>
      <c r="W97" s="72"/>
    </row>
    <row r="98" spans="1:23" s="64" customFormat="1" ht="32.25" customHeight="1" x14ac:dyDescent="0.25">
      <c r="A98" s="97"/>
      <c r="B98" s="82" t="s">
        <v>133</v>
      </c>
      <c r="C98" s="66">
        <v>2017</v>
      </c>
      <c r="D98" s="63">
        <v>10000</v>
      </c>
      <c r="E98" s="63"/>
      <c r="F98" s="67">
        <v>10000</v>
      </c>
      <c r="G98" s="67"/>
      <c r="H98" s="68" t="s">
        <v>164</v>
      </c>
      <c r="I98" s="67">
        <v>10000</v>
      </c>
      <c r="J98" s="67">
        <v>10000</v>
      </c>
      <c r="K98" s="67"/>
      <c r="L98" s="67"/>
      <c r="M98" s="70"/>
      <c r="N98" s="63"/>
      <c r="O98" s="63"/>
      <c r="P98" s="63"/>
      <c r="Q98" s="63"/>
      <c r="R98" s="63"/>
      <c r="S98" s="63"/>
      <c r="T98" s="63"/>
      <c r="U98" s="70"/>
      <c r="V98" s="72"/>
      <c r="W98" s="72"/>
    </row>
    <row r="99" spans="1:23" s="64" customFormat="1" ht="32.25" customHeight="1" x14ac:dyDescent="0.25">
      <c r="A99" s="97"/>
      <c r="B99" s="82" t="s">
        <v>134</v>
      </c>
      <c r="C99" s="66">
        <v>2017</v>
      </c>
      <c r="D99" s="63">
        <v>15600</v>
      </c>
      <c r="E99" s="63"/>
      <c r="F99" s="67">
        <v>15600</v>
      </c>
      <c r="G99" s="67"/>
      <c r="H99" s="68" t="s">
        <v>164</v>
      </c>
      <c r="I99" s="67">
        <v>15600</v>
      </c>
      <c r="J99" s="67">
        <v>15600</v>
      </c>
      <c r="K99" s="67">
        <v>4680</v>
      </c>
      <c r="L99" s="67">
        <v>4680</v>
      </c>
      <c r="M99" s="70"/>
      <c r="N99" s="63"/>
      <c r="O99" s="63"/>
      <c r="P99" s="63"/>
      <c r="Q99" s="63"/>
      <c r="R99" s="63"/>
      <c r="S99" s="63"/>
      <c r="T99" s="63"/>
      <c r="U99" s="70"/>
      <c r="V99" s="72"/>
      <c r="W99" s="72"/>
    </row>
    <row r="100" spans="1:23" s="64" customFormat="1" ht="32.25" customHeight="1" x14ac:dyDescent="0.25">
      <c r="A100" s="97"/>
      <c r="B100" s="82" t="s">
        <v>167</v>
      </c>
      <c r="C100" s="66">
        <v>2017</v>
      </c>
      <c r="D100" s="63">
        <v>58017</v>
      </c>
      <c r="E100" s="63"/>
      <c r="F100" s="67"/>
      <c r="G100" s="67"/>
      <c r="H100" s="70" t="s">
        <v>166</v>
      </c>
      <c r="I100" s="67">
        <v>58017</v>
      </c>
      <c r="J100" s="67"/>
      <c r="K100" s="67">
        <v>17127</v>
      </c>
      <c r="L100" s="67"/>
      <c r="M100" s="70"/>
      <c r="N100" s="63"/>
      <c r="O100" s="63"/>
      <c r="P100" s="63"/>
      <c r="Q100" s="63"/>
      <c r="R100" s="63"/>
      <c r="S100" s="63"/>
      <c r="T100" s="63"/>
      <c r="U100" s="70"/>
      <c r="V100" s="72"/>
      <c r="W100" s="72"/>
    </row>
    <row r="101" spans="1:23" s="87" customFormat="1" ht="20.25" customHeight="1" x14ac:dyDescent="0.25">
      <c r="A101" s="96"/>
      <c r="B101" s="95" t="s">
        <v>26</v>
      </c>
      <c r="C101" s="83"/>
      <c r="D101" s="58">
        <f>SUM(D102:D111)</f>
        <v>61000</v>
      </c>
      <c r="E101" s="58"/>
      <c r="F101" s="58">
        <f>I101+N101+P101+S101+V101</f>
        <v>61000</v>
      </c>
      <c r="G101" s="84">
        <f>K101+O101+Q101+T101+W101</f>
        <v>0</v>
      </c>
      <c r="H101" s="85"/>
      <c r="I101" s="58">
        <f>SUM(I102:I111)</f>
        <v>61000</v>
      </c>
      <c r="J101" s="84">
        <f>SUM(J102:J111)</f>
        <v>61000</v>
      </c>
      <c r="K101" s="84">
        <f>K102+K111</f>
        <v>0</v>
      </c>
      <c r="L101" s="84">
        <f>L102+L111</f>
        <v>0</v>
      </c>
      <c r="M101" s="86"/>
      <c r="N101" s="58">
        <f>SUM(N102:N111)</f>
        <v>0</v>
      </c>
      <c r="O101" s="58">
        <f>SUM(O102:O111)</f>
        <v>0</v>
      </c>
      <c r="P101" s="58">
        <f>SUM(P102:P111)</f>
        <v>0</v>
      </c>
      <c r="Q101" s="58">
        <f>SUM(Q102:Q111)</f>
        <v>0</v>
      </c>
      <c r="R101" s="58"/>
      <c r="S101" s="58">
        <f>S102+S103+S104+S105+S106+S107+S108+S109+S110+S111</f>
        <v>0</v>
      </c>
      <c r="T101" s="58">
        <f>SUM(T102:T111)</f>
        <v>0</v>
      </c>
      <c r="U101" s="86">
        <f>SUM(U102:U111)</f>
        <v>0</v>
      </c>
      <c r="V101" s="62">
        <f>SUM(V102:V111)</f>
        <v>0</v>
      </c>
      <c r="W101" s="62">
        <f>SUM(W102:W111)</f>
        <v>0</v>
      </c>
    </row>
    <row r="102" spans="1:23" s="64" customFormat="1" ht="40.5" customHeight="1" x14ac:dyDescent="0.25">
      <c r="A102" s="97"/>
      <c r="B102" s="82" t="s">
        <v>135</v>
      </c>
      <c r="C102" s="66">
        <v>2017</v>
      </c>
      <c r="D102" s="63">
        <v>5000</v>
      </c>
      <c r="E102" s="63"/>
      <c r="F102" s="67">
        <v>5000</v>
      </c>
      <c r="G102" s="67"/>
      <c r="H102" s="68" t="s">
        <v>164</v>
      </c>
      <c r="I102" s="67">
        <v>5000</v>
      </c>
      <c r="J102" s="67">
        <v>5000</v>
      </c>
      <c r="K102" s="67"/>
      <c r="L102" s="67"/>
      <c r="M102" s="70"/>
      <c r="N102" s="63"/>
      <c r="O102" s="63"/>
      <c r="P102" s="63"/>
      <c r="Q102" s="63"/>
      <c r="R102" s="63"/>
      <c r="S102" s="63"/>
      <c r="T102" s="63"/>
      <c r="U102" s="70"/>
      <c r="V102" s="72"/>
      <c r="W102" s="72"/>
    </row>
    <row r="103" spans="1:23" s="64" customFormat="1" ht="35.25" customHeight="1" x14ac:dyDescent="0.25">
      <c r="A103" s="97"/>
      <c r="B103" s="82" t="s">
        <v>136</v>
      </c>
      <c r="C103" s="66">
        <v>2017</v>
      </c>
      <c r="D103" s="63">
        <v>5000</v>
      </c>
      <c r="E103" s="63"/>
      <c r="F103" s="67">
        <v>5000</v>
      </c>
      <c r="G103" s="67"/>
      <c r="H103" s="68" t="s">
        <v>164</v>
      </c>
      <c r="I103" s="67">
        <v>5000</v>
      </c>
      <c r="J103" s="67">
        <v>5000</v>
      </c>
      <c r="K103" s="67"/>
      <c r="L103" s="67"/>
      <c r="M103" s="70"/>
      <c r="N103" s="63"/>
      <c r="O103" s="63"/>
      <c r="P103" s="63"/>
      <c r="Q103" s="63"/>
      <c r="R103" s="63"/>
      <c r="S103" s="63"/>
      <c r="T103" s="63"/>
      <c r="U103" s="70"/>
      <c r="V103" s="72"/>
      <c r="W103" s="72"/>
    </row>
    <row r="104" spans="1:23" s="64" customFormat="1" ht="33.75" customHeight="1" x14ac:dyDescent="0.25">
      <c r="A104" s="97"/>
      <c r="B104" s="82" t="s">
        <v>137</v>
      </c>
      <c r="C104" s="66">
        <v>2017</v>
      </c>
      <c r="D104" s="63">
        <v>2500</v>
      </c>
      <c r="E104" s="63"/>
      <c r="F104" s="67">
        <v>2500</v>
      </c>
      <c r="G104" s="67"/>
      <c r="H104" s="68" t="s">
        <v>164</v>
      </c>
      <c r="I104" s="67">
        <v>2500</v>
      </c>
      <c r="J104" s="67">
        <v>2500</v>
      </c>
      <c r="K104" s="67"/>
      <c r="L104" s="67"/>
      <c r="M104" s="70"/>
      <c r="N104" s="63"/>
      <c r="O104" s="63"/>
      <c r="P104" s="63"/>
      <c r="Q104" s="63"/>
      <c r="R104" s="63"/>
      <c r="S104" s="63"/>
      <c r="T104" s="63"/>
      <c r="U104" s="70"/>
      <c r="V104" s="72"/>
      <c r="W104" s="72"/>
    </row>
    <row r="105" spans="1:23" s="64" customFormat="1" ht="35.25" customHeight="1" x14ac:dyDescent="0.25">
      <c r="A105" s="97"/>
      <c r="B105" s="82" t="s">
        <v>138</v>
      </c>
      <c r="C105" s="66">
        <v>2017</v>
      </c>
      <c r="D105" s="63">
        <v>5000</v>
      </c>
      <c r="E105" s="63"/>
      <c r="F105" s="67">
        <v>5000</v>
      </c>
      <c r="G105" s="67"/>
      <c r="H105" s="68" t="s">
        <v>164</v>
      </c>
      <c r="I105" s="67">
        <v>5000</v>
      </c>
      <c r="J105" s="67">
        <v>5000</v>
      </c>
      <c r="K105" s="67"/>
      <c r="L105" s="67"/>
      <c r="M105" s="70"/>
      <c r="N105" s="63"/>
      <c r="O105" s="63"/>
      <c r="P105" s="63"/>
      <c r="Q105" s="63"/>
      <c r="R105" s="63"/>
      <c r="S105" s="63"/>
      <c r="T105" s="63"/>
      <c r="U105" s="70"/>
      <c r="V105" s="72"/>
      <c r="W105" s="72"/>
    </row>
    <row r="106" spans="1:23" s="64" customFormat="1" ht="66" customHeight="1" x14ac:dyDescent="0.25">
      <c r="A106" s="97"/>
      <c r="B106" s="82" t="s">
        <v>139</v>
      </c>
      <c r="C106" s="66">
        <v>2017</v>
      </c>
      <c r="D106" s="63">
        <v>16500</v>
      </c>
      <c r="E106" s="63"/>
      <c r="F106" s="67">
        <v>16500</v>
      </c>
      <c r="G106" s="67"/>
      <c r="H106" s="68" t="s">
        <v>164</v>
      </c>
      <c r="I106" s="67">
        <v>16500</v>
      </c>
      <c r="J106" s="67">
        <v>16500</v>
      </c>
      <c r="K106" s="67"/>
      <c r="L106" s="67"/>
      <c r="M106" s="70"/>
      <c r="N106" s="63"/>
      <c r="O106" s="63"/>
      <c r="P106" s="63"/>
      <c r="Q106" s="63"/>
      <c r="R106" s="63"/>
      <c r="S106" s="63"/>
      <c r="T106" s="63"/>
      <c r="U106" s="70"/>
      <c r="V106" s="72"/>
      <c r="W106" s="72"/>
    </row>
    <row r="107" spans="1:23" s="64" customFormat="1" ht="36.75" customHeight="1" x14ac:dyDescent="0.25">
      <c r="A107" s="97"/>
      <c r="B107" s="82" t="s">
        <v>140</v>
      </c>
      <c r="C107" s="66">
        <v>2017</v>
      </c>
      <c r="D107" s="63">
        <v>8000</v>
      </c>
      <c r="E107" s="63"/>
      <c r="F107" s="67">
        <v>8000</v>
      </c>
      <c r="G107" s="67"/>
      <c r="H107" s="68" t="s">
        <v>164</v>
      </c>
      <c r="I107" s="67">
        <v>8000</v>
      </c>
      <c r="J107" s="67">
        <v>8000</v>
      </c>
      <c r="K107" s="67"/>
      <c r="L107" s="67"/>
      <c r="M107" s="70"/>
      <c r="N107" s="63"/>
      <c r="O107" s="63"/>
      <c r="P107" s="63"/>
      <c r="Q107" s="63"/>
      <c r="R107" s="63"/>
      <c r="S107" s="63"/>
      <c r="T107" s="63"/>
      <c r="U107" s="70"/>
      <c r="V107" s="72"/>
      <c r="W107" s="72"/>
    </row>
    <row r="108" spans="1:23" s="64" customFormat="1" ht="36.75" customHeight="1" x14ac:dyDescent="0.25">
      <c r="A108" s="97"/>
      <c r="B108" s="82" t="s">
        <v>141</v>
      </c>
      <c r="C108" s="66">
        <v>2017</v>
      </c>
      <c r="D108" s="63">
        <v>5000</v>
      </c>
      <c r="E108" s="63"/>
      <c r="F108" s="67">
        <v>5000</v>
      </c>
      <c r="G108" s="67"/>
      <c r="H108" s="68" t="s">
        <v>164</v>
      </c>
      <c r="I108" s="67">
        <v>5000</v>
      </c>
      <c r="J108" s="67">
        <v>5000</v>
      </c>
      <c r="K108" s="67"/>
      <c r="L108" s="67"/>
      <c r="M108" s="70"/>
      <c r="N108" s="63"/>
      <c r="O108" s="63"/>
      <c r="P108" s="63"/>
      <c r="Q108" s="63"/>
      <c r="R108" s="63"/>
      <c r="S108" s="63"/>
      <c r="T108" s="63"/>
      <c r="U108" s="70"/>
      <c r="V108" s="72"/>
      <c r="W108" s="72"/>
    </row>
    <row r="109" spans="1:23" s="64" customFormat="1" ht="37.5" customHeight="1" x14ac:dyDescent="0.25">
      <c r="A109" s="97"/>
      <c r="B109" s="82" t="s">
        <v>142</v>
      </c>
      <c r="C109" s="66">
        <v>2017</v>
      </c>
      <c r="D109" s="63">
        <v>1000</v>
      </c>
      <c r="E109" s="63"/>
      <c r="F109" s="67">
        <v>1000</v>
      </c>
      <c r="G109" s="67"/>
      <c r="H109" s="68" t="s">
        <v>164</v>
      </c>
      <c r="I109" s="67">
        <v>1000</v>
      </c>
      <c r="J109" s="67">
        <v>1000</v>
      </c>
      <c r="K109" s="67"/>
      <c r="L109" s="67"/>
      <c r="M109" s="70"/>
      <c r="N109" s="63"/>
      <c r="O109" s="63"/>
      <c r="P109" s="63"/>
      <c r="Q109" s="63"/>
      <c r="R109" s="63"/>
      <c r="S109" s="63"/>
      <c r="T109" s="63"/>
      <c r="U109" s="70"/>
      <c r="V109" s="72"/>
      <c r="W109" s="72"/>
    </row>
    <row r="110" spans="1:23" s="64" customFormat="1" ht="50.25" customHeight="1" x14ac:dyDescent="0.25">
      <c r="A110" s="97"/>
      <c r="B110" s="82" t="s">
        <v>143</v>
      </c>
      <c r="C110" s="66">
        <v>2017</v>
      </c>
      <c r="D110" s="63">
        <v>12000</v>
      </c>
      <c r="E110" s="63"/>
      <c r="F110" s="67">
        <v>12000</v>
      </c>
      <c r="G110" s="67"/>
      <c r="H110" s="68" t="s">
        <v>164</v>
      </c>
      <c r="I110" s="67">
        <v>12000</v>
      </c>
      <c r="J110" s="67">
        <v>12000</v>
      </c>
      <c r="K110" s="67"/>
      <c r="L110" s="67"/>
      <c r="M110" s="70"/>
      <c r="N110" s="63"/>
      <c r="O110" s="63"/>
      <c r="P110" s="63"/>
      <c r="Q110" s="63"/>
      <c r="R110" s="63"/>
      <c r="S110" s="63"/>
      <c r="T110" s="63"/>
      <c r="U110" s="70"/>
      <c r="V110" s="72"/>
      <c r="W110" s="72"/>
    </row>
    <row r="111" spans="1:23" s="64" customFormat="1" ht="30.75" customHeight="1" x14ac:dyDescent="0.25">
      <c r="A111" s="97"/>
      <c r="B111" s="82" t="s">
        <v>144</v>
      </c>
      <c r="C111" s="66">
        <v>2017</v>
      </c>
      <c r="D111" s="63">
        <v>1000</v>
      </c>
      <c r="E111" s="63"/>
      <c r="F111" s="67">
        <v>1000</v>
      </c>
      <c r="G111" s="67"/>
      <c r="H111" s="68" t="s">
        <v>164</v>
      </c>
      <c r="I111" s="67">
        <v>1000</v>
      </c>
      <c r="J111" s="67">
        <v>1000</v>
      </c>
      <c r="K111" s="67"/>
      <c r="L111" s="67"/>
      <c r="M111" s="70"/>
      <c r="N111" s="63"/>
      <c r="O111" s="63"/>
      <c r="P111" s="63"/>
      <c r="Q111" s="63"/>
      <c r="R111" s="63"/>
      <c r="S111" s="63"/>
      <c r="T111" s="63"/>
      <c r="U111" s="70"/>
      <c r="V111" s="72"/>
      <c r="W111" s="72"/>
    </row>
    <row r="112" spans="1:23" s="87" customFormat="1" ht="18.75" customHeight="1" x14ac:dyDescent="0.25">
      <c r="A112" s="96">
        <v>5219</v>
      </c>
      <c r="B112" s="95" t="s">
        <v>31</v>
      </c>
      <c r="C112" s="83"/>
      <c r="D112" s="58">
        <f>SUM(D113:D114)</f>
        <v>18000</v>
      </c>
      <c r="E112" s="58"/>
      <c r="F112" s="58">
        <f>I112+N112+P112+S112+V112</f>
        <v>18000</v>
      </c>
      <c r="G112" s="84">
        <f>K112+O112+Q112+T112+W112</f>
        <v>0</v>
      </c>
      <c r="H112" s="85"/>
      <c r="I112" s="58">
        <f>I113+I114</f>
        <v>18000</v>
      </c>
      <c r="J112" s="58">
        <f>J113+J114</f>
        <v>18000</v>
      </c>
      <c r="K112" s="84">
        <f>K113+K114</f>
        <v>0</v>
      </c>
      <c r="L112" s="84">
        <f>L113+L114</f>
        <v>0</v>
      </c>
      <c r="M112" s="86"/>
      <c r="N112" s="58">
        <f>N113+N114</f>
        <v>0</v>
      </c>
      <c r="O112" s="58"/>
      <c r="P112" s="58">
        <f>P113+P114</f>
        <v>0</v>
      </c>
      <c r="Q112" s="58"/>
      <c r="R112" s="58"/>
      <c r="S112" s="58">
        <f>S113+S114</f>
        <v>0</v>
      </c>
      <c r="T112" s="58"/>
      <c r="U112" s="86"/>
      <c r="V112" s="62">
        <f>V113+V114</f>
        <v>0</v>
      </c>
      <c r="W112" s="62"/>
    </row>
    <row r="113" spans="1:23" s="64" customFormat="1" ht="28.5" customHeight="1" x14ac:dyDescent="0.25">
      <c r="A113" s="97"/>
      <c r="B113" s="82" t="s">
        <v>145</v>
      </c>
      <c r="C113" s="66">
        <v>2017</v>
      </c>
      <c r="D113" s="63">
        <v>9000</v>
      </c>
      <c r="E113" s="63"/>
      <c r="F113" s="67">
        <v>9000</v>
      </c>
      <c r="G113" s="67"/>
      <c r="H113" s="68" t="s">
        <v>164</v>
      </c>
      <c r="I113" s="67">
        <v>9000</v>
      </c>
      <c r="J113" s="67">
        <v>9000</v>
      </c>
      <c r="K113" s="67"/>
      <c r="L113" s="67"/>
      <c r="M113" s="70"/>
      <c r="N113" s="63"/>
      <c r="O113" s="63"/>
      <c r="P113" s="63"/>
      <c r="Q113" s="63"/>
      <c r="R113" s="63"/>
      <c r="S113" s="63"/>
      <c r="T113" s="63"/>
      <c r="U113" s="70"/>
      <c r="V113" s="72"/>
      <c r="W113" s="72"/>
    </row>
    <row r="114" spans="1:23" s="64" customFormat="1" ht="18.75" customHeight="1" x14ac:dyDescent="0.25">
      <c r="A114" s="97"/>
      <c r="B114" s="82" t="s">
        <v>146</v>
      </c>
      <c r="C114" s="66">
        <v>2017</v>
      </c>
      <c r="D114" s="63">
        <v>9000</v>
      </c>
      <c r="E114" s="63"/>
      <c r="F114" s="67">
        <v>9000</v>
      </c>
      <c r="G114" s="67"/>
      <c r="H114" s="68" t="s">
        <v>164</v>
      </c>
      <c r="I114" s="67">
        <v>9000</v>
      </c>
      <c r="J114" s="67">
        <v>9000</v>
      </c>
      <c r="K114" s="67"/>
      <c r="L114" s="67"/>
      <c r="M114" s="70"/>
      <c r="N114" s="63"/>
      <c r="O114" s="63"/>
      <c r="P114" s="63"/>
      <c r="Q114" s="63"/>
      <c r="R114" s="63"/>
      <c r="S114" s="63"/>
      <c r="T114" s="63"/>
      <c r="U114" s="70"/>
      <c r="V114" s="72"/>
      <c r="W114" s="72"/>
    </row>
    <row r="115" spans="1:23" ht="30" x14ac:dyDescent="0.25">
      <c r="A115" s="19" t="s">
        <v>18</v>
      </c>
      <c r="B115" s="19" t="s">
        <v>37</v>
      </c>
      <c r="C115" s="2"/>
      <c r="D115" s="35">
        <f>SUM(D116+D118+D120)</f>
        <v>28500</v>
      </c>
      <c r="E115" s="35"/>
      <c r="F115" s="36">
        <f>I115+N115+P115+S115+V115</f>
        <v>28500</v>
      </c>
      <c r="G115" s="36">
        <f>K115+O115+Q115+T115+W115</f>
        <v>5928</v>
      </c>
      <c r="H115" s="10"/>
      <c r="I115" s="35">
        <f>I116+I118+I120</f>
        <v>8000</v>
      </c>
      <c r="J115" s="36">
        <f>J116+J118+J120</f>
        <v>8000</v>
      </c>
      <c r="K115" s="36">
        <f>K116+K118+K120</f>
        <v>2400</v>
      </c>
      <c r="L115" s="36">
        <f>L116+L118+L120</f>
        <v>2400</v>
      </c>
      <c r="M115" s="3"/>
      <c r="N115" s="35">
        <f>N116+N118+N120</f>
        <v>18000</v>
      </c>
      <c r="O115" s="35">
        <f>O116+O118+O120</f>
        <v>3528</v>
      </c>
      <c r="P115" s="35">
        <f>P116+P118+P120</f>
        <v>2500</v>
      </c>
      <c r="Q115" s="35">
        <f>Q116+Q118+Q120</f>
        <v>0</v>
      </c>
      <c r="R115" s="35"/>
      <c r="S115" s="35">
        <f>S116+S118+S120</f>
        <v>0</v>
      </c>
      <c r="T115" s="35"/>
      <c r="U115" s="3"/>
      <c r="V115" s="30">
        <f>V116+V118+V120</f>
        <v>0</v>
      </c>
      <c r="W115" s="30"/>
    </row>
    <row r="116" spans="1:23" s="87" customFormat="1" ht="31.5" customHeight="1" x14ac:dyDescent="0.25">
      <c r="A116" s="94">
        <v>5201</v>
      </c>
      <c r="B116" s="95" t="s">
        <v>27</v>
      </c>
      <c r="C116" s="83"/>
      <c r="D116" s="58">
        <f>D117</f>
        <v>1000</v>
      </c>
      <c r="E116" s="58"/>
      <c r="F116" s="58">
        <f>I116+N116+P116+S116+V116</f>
        <v>1000</v>
      </c>
      <c r="G116" s="84">
        <f>K116+O116+Q116+T116+W116</f>
        <v>0</v>
      </c>
      <c r="H116" s="85"/>
      <c r="I116" s="84">
        <f>I117</f>
        <v>0</v>
      </c>
      <c r="J116" s="84"/>
      <c r="K116" s="84"/>
      <c r="L116" s="84"/>
      <c r="M116" s="86"/>
      <c r="N116" s="58">
        <f>N117</f>
        <v>0</v>
      </c>
      <c r="O116" s="58"/>
      <c r="P116" s="58">
        <f>P117</f>
        <v>1000</v>
      </c>
      <c r="Q116" s="58">
        <f>Q117</f>
        <v>0</v>
      </c>
      <c r="R116" s="58"/>
      <c r="S116" s="58">
        <f>S117</f>
        <v>0</v>
      </c>
      <c r="T116" s="58"/>
      <c r="U116" s="86"/>
      <c r="V116" s="62">
        <f>V117</f>
        <v>0</v>
      </c>
      <c r="W116" s="62"/>
    </row>
    <row r="117" spans="1:23" s="64" customFormat="1" ht="21.75" customHeight="1" x14ac:dyDescent="0.25">
      <c r="A117" s="97"/>
      <c r="B117" s="82" t="s">
        <v>147</v>
      </c>
      <c r="C117" s="66">
        <v>2017</v>
      </c>
      <c r="D117" s="63">
        <v>1000</v>
      </c>
      <c r="E117" s="63"/>
      <c r="F117" s="67">
        <v>1000</v>
      </c>
      <c r="G117" s="67"/>
      <c r="H117" s="68"/>
      <c r="I117" s="67"/>
      <c r="J117" s="67"/>
      <c r="K117" s="67"/>
      <c r="L117" s="67"/>
      <c r="M117" s="70"/>
      <c r="N117" s="63"/>
      <c r="O117" s="63"/>
      <c r="P117" s="63">
        <v>1000</v>
      </c>
      <c r="Q117" s="63"/>
      <c r="R117" s="63"/>
      <c r="S117" s="63"/>
      <c r="T117" s="63"/>
      <c r="U117" s="70"/>
      <c r="V117" s="72"/>
      <c r="W117" s="72"/>
    </row>
    <row r="118" spans="1:23" s="87" customFormat="1" ht="24.75" customHeight="1" x14ac:dyDescent="0.25">
      <c r="A118" s="96">
        <v>5205</v>
      </c>
      <c r="B118" s="95" t="s">
        <v>30</v>
      </c>
      <c r="C118" s="83"/>
      <c r="D118" s="58">
        <f>D119</f>
        <v>1500</v>
      </c>
      <c r="E118" s="58"/>
      <c r="F118" s="58">
        <f>I118+N118+P118+S118+V118</f>
        <v>1500</v>
      </c>
      <c r="G118" s="84">
        <f>K118+O118+Q118+T118+W118</f>
        <v>0</v>
      </c>
      <c r="H118" s="85"/>
      <c r="I118" s="84">
        <f>I119</f>
        <v>0</v>
      </c>
      <c r="J118" s="84"/>
      <c r="K118" s="84"/>
      <c r="L118" s="84"/>
      <c r="M118" s="86"/>
      <c r="N118" s="58">
        <f>N119</f>
        <v>0</v>
      </c>
      <c r="O118" s="58"/>
      <c r="P118" s="58">
        <f>P119</f>
        <v>1500</v>
      </c>
      <c r="Q118" s="58">
        <f>Q119</f>
        <v>0</v>
      </c>
      <c r="R118" s="58"/>
      <c r="S118" s="58">
        <f>S119</f>
        <v>0</v>
      </c>
      <c r="T118" s="58"/>
      <c r="U118" s="86"/>
      <c r="V118" s="62">
        <f>V119</f>
        <v>0</v>
      </c>
      <c r="W118" s="62"/>
    </row>
    <row r="119" spans="1:23" s="64" customFormat="1" ht="24.75" customHeight="1" x14ac:dyDescent="0.25">
      <c r="A119" s="97"/>
      <c r="B119" s="82" t="s">
        <v>148</v>
      </c>
      <c r="C119" s="66">
        <v>2017</v>
      </c>
      <c r="D119" s="63">
        <v>1500</v>
      </c>
      <c r="E119" s="63"/>
      <c r="F119" s="67">
        <v>1500</v>
      </c>
      <c r="G119" s="67"/>
      <c r="H119" s="68"/>
      <c r="I119" s="67"/>
      <c r="J119" s="67"/>
      <c r="K119" s="67"/>
      <c r="L119" s="67"/>
      <c r="M119" s="70"/>
      <c r="N119" s="63"/>
      <c r="O119" s="63"/>
      <c r="P119" s="63">
        <v>1500</v>
      </c>
      <c r="Q119" s="63"/>
      <c r="R119" s="63"/>
      <c r="S119" s="63"/>
      <c r="T119" s="63"/>
      <c r="U119" s="70"/>
      <c r="V119" s="72"/>
      <c r="W119" s="72"/>
    </row>
    <row r="120" spans="1:23" s="87" customFormat="1" ht="24.75" customHeight="1" x14ac:dyDescent="0.25">
      <c r="A120" s="96">
        <v>5206</v>
      </c>
      <c r="B120" s="95" t="s">
        <v>51</v>
      </c>
      <c r="C120" s="83"/>
      <c r="D120" s="58">
        <f>SUM(D121+D122+D123)</f>
        <v>26000</v>
      </c>
      <c r="E120" s="58"/>
      <c r="F120" s="58">
        <f>I120+N120+P120+S120+V120</f>
        <v>26000</v>
      </c>
      <c r="G120" s="84">
        <f>K120+O120+Q120+T120+W120</f>
        <v>5928</v>
      </c>
      <c r="H120" s="85"/>
      <c r="I120" s="58">
        <f>I121+I122+I123</f>
        <v>8000</v>
      </c>
      <c r="J120" s="58">
        <f>I121+I122+I123</f>
        <v>8000</v>
      </c>
      <c r="K120" s="84">
        <f>K121+K122+K123</f>
        <v>2400</v>
      </c>
      <c r="L120" s="84">
        <f>L121+L122+L123</f>
        <v>2400</v>
      </c>
      <c r="M120" s="86"/>
      <c r="N120" s="58">
        <f>N121+N122+N123</f>
        <v>18000</v>
      </c>
      <c r="O120" s="58">
        <f>O121+O122+O123</f>
        <v>3528</v>
      </c>
      <c r="P120" s="58">
        <f>P121+P122+P123</f>
        <v>0</v>
      </c>
      <c r="Q120" s="58"/>
      <c r="R120" s="58"/>
      <c r="S120" s="58">
        <f>S121+S122+S123</f>
        <v>0</v>
      </c>
      <c r="T120" s="58"/>
      <c r="U120" s="86"/>
      <c r="V120" s="62">
        <f>V121+V122+V123</f>
        <v>0</v>
      </c>
      <c r="W120" s="62"/>
    </row>
    <row r="121" spans="1:23" s="64" customFormat="1" ht="52.5" customHeight="1" x14ac:dyDescent="0.25">
      <c r="A121" s="97"/>
      <c r="B121" s="82" t="s">
        <v>149</v>
      </c>
      <c r="C121" s="66">
        <v>2017</v>
      </c>
      <c r="D121" s="63">
        <v>8000</v>
      </c>
      <c r="E121" s="63"/>
      <c r="F121" s="67">
        <v>8000</v>
      </c>
      <c r="G121" s="67"/>
      <c r="H121" s="68" t="s">
        <v>164</v>
      </c>
      <c r="I121" s="67">
        <v>8000</v>
      </c>
      <c r="J121" s="67">
        <v>8000</v>
      </c>
      <c r="K121" s="67">
        <v>2400</v>
      </c>
      <c r="L121" s="67">
        <v>2400</v>
      </c>
      <c r="M121" s="70"/>
      <c r="N121" s="63"/>
      <c r="O121" s="63"/>
      <c r="P121" s="63"/>
      <c r="Q121" s="63"/>
      <c r="R121" s="63"/>
      <c r="S121" s="63"/>
      <c r="T121" s="63"/>
      <c r="U121" s="70"/>
      <c r="V121" s="72"/>
      <c r="W121" s="72"/>
    </row>
    <row r="122" spans="1:23" s="64" customFormat="1" ht="34.5" customHeight="1" x14ac:dyDescent="0.25">
      <c r="A122" s="97"/>
      <c r="B122" s="82" t="s">
        <v>150</v>
      </c>
      <c r="C122" s="66">
        <v>2017</v>
      </c>
      <c r="D122" s="63">
        <v>10000</v>
      </c>
      <c r="E122" s="63"/>
      <c r="F122" s="67">
        <v>10000</v>
      </c>
      <c r="G122" s="67"/>
      <c r="H122" s="68"/>
      <c r="I122" s="67"/>
      <c r="J122" s="67"/>
      <c r="K122" s="67"/>
      <c r="L122" s="67"/>
      <c r="M122" s="70" t="s">
        <v>165</v>
      </c>
      <c r="N122" s="63">
        <v>10000</v>
      </c>
      <c r="O122" s="63">
        <v>1968</v>
      </c>
      <c r="P122" s="63"/>
      <c r="Q122" s="63"/>
      <c r="R122" s="63"/>
      <c r="S122" s="63"/>
      <c r="T122" s="63"/>
      <c r="U122" s="70"/>
      <c r="V122" s="72"/>
      <c r="W122" s="72"/>
    </row>
    <row r="123" spans="1:23" s="64" customFormat="1" ht="39.75" customHeight="1" x14ac:dyDescent="0.25">
      <c r="A123" s="97"/>
      <c r="B123" s="82" t="s">
        <v>151</v>
      </c>
      <c r="C123" s="66">
        <v>2017</v>
      </c>
      <c r="D123" s="63">
        <v>8000</v>
      </c>
      <c r="E123" s="63"/>
      <c r="F123" s="67">
        <v>8000</v>
      </c>
      <c r="G123" s="67"/>
      <c r="H123" s="68"/>
      <c r="I123" s="67"/>
      <c r="J123" s="67"/>
      <c r="K123" s="67"/>
      <c r="L123" s="67"/>
      <c r="M123" s="70" t="s">
        <v>165</v>
      </c>
      <c r="N123" s="63">
        <v>8000</v>
      </c>
      <c r="O123" s="63">
        <v>1560</v>
      </c>
      <c r="P123" s="63"/>
      <c r="Q123" s="63"/>
      <c r="R123" s="63"/>
      <c r="S123" s="63"/>
      <c r="T123" s="63"/>
      <c r="U123" s="70"/>
      <c r="V123" s="72"/>
      <c r="W123" s="72"/>
    </row>
    <row r="124" spans="1:23" s="64" customFormat="1" ht="31.5" customHeight="1" x14ac:dyDescent="0.25">
      <c r="A124" s="55">
        <v>5300</v>
      </c>
      <c r="B124" s="60" t="s">
        <v>6</v>
      </c>
      <c r="C124" s="57"/>
      <c r="D124" s="58">
        <f>SUM(D125+D129)</f>
        <v>75115</v>
      </c>
      <c r="E124" s="58">
        <f>SUM(E125+E129)</f>
        <v>0</v>
      </c>
      <c r="F124" s="58">
        <f>I124+N124+P124+S124+V124</f>
        <v>75115</v>
      </c>
      <c r="G124" s="58">
        <f t="shared" ref="G124" si="3">K124+O124+Q124+T124+W124</f>
        <v>22000</v>
      </c>
      <c r="H124" s="57"/>
      <c r="I124" s="58">
        <f>I125+I129</f>
        <v>47300</v>
      </c>
      <c r="J124" s="58">
        <f>J125+J129</f>
        <v>44000</v>
      </c>
      <c r="K124" s="58">
        <f>K125+K129</f>
        <v>22000</v>
      </c>
      <c r="L124" s="58">
        <f>L125+L129</f>
        <v>22000</v>
      </c>
      <c r="M124" s="61"/>
      <c r="N124" s="58">
        <f>N125+N129</f>
        <v>27815</v>
      </c>
      <c r="O124" s="58">
        <f>O125+O129</f>
        <v>0</v>
      </c>
      <c r="P124" s="58">
        <f>P125+P129</f>
        <v>0</v>
      </c>
      <c r="Q124" s="58">
        <f>Q125+Q129</f>
        <v>0</v>
      </c>
      <c r="R124" s="58"/>
      <c r="S124" s="58">
        <f>S125+S129</f>
        <v>0</v>
      </c>
      <c r="T124" s="58">
        <f>T125+T129</f>
        <v>0</v>
      </c>
      <c r="U124" s="61"/>
      <c r="V124" s="62">
        <f>V125+V129</f>
        <v>0</v>
      </c>
      <c r="W124" s="62">
        <f>W125+W129</f>
        <v>0</v>
      </c>
    </row>
    <row r="125" spans="1:23" ht="17.25" customHeight="1" x14ac:dyDescent="0.25">
      <c r="A125" s="7" t="s">
        <v>13</v>
      </c>
      <c r="B125" s="7" t="s">
        <v>32</v>
      </c>
      <c r="C125" s="2"/>
      <c r="D125" s="35">
        <f>D126</f>
        <v>22000</v>
      </c>
      <c r="E125" s="35"/>
      <c r="F125" s="36">
        <f>I125+N125+P125+S125+V125</f>
        <v>22000</v>
      </c>
      <c r="G125" s="36">
        <f>K125+O125+Q125+T125+W125</f>
        <v>22000</v>
      </c>
      <c r="H125" s="10"/>
      <c r="I125" s="36">
        <f>I126</f>
        <v>22000</v>
      </c>
      <c r="J125" s="36">
        <f>J126</f>
        <v>22000</v>
      </c>
      <c r="K125" s="36">
        <f>K126</f>
        <v>22000</v>
      </c>
      <c r="L125" s="36">
        <f>L126</f>
        <v>22000</v>
      </c>
      <c r="M125" s="3"/>
      <c r="N125" s="35"/>
      <c r="O125" s="35"/>
      <c r="P125" s="35"/>
      <c r="Q125" s="35"/>
      <c r="R125" s="35"/>
      <c r="S125" s="35"/>
      <c r="T125" s="35"/>
      <c r="U125" s="3"/>
      <c r="V125" s="30"/>
      <c r="W125" s="30"/>
    </row>
    <row r="126" spans="1:23" s="64" customFormat="1" ht="30" x14ac:dyDescent="0.25">
      <c r="A126" s="71">
        <v>5301</v>
      </c>
      <c r="B126" s="71" t="s">
        <v>55</v>
      </c>
      <c r="C126" s="73"/>
      <c r="D126" s="115">
        <f>SUM(D127+D128)</f>
        <v>22000</v>
      </c>
      <c r="E126" s="74"/>
      <c r="F126" s="115">
        <f>I126+N126+P126+S126+V126</f>
        <v>22000</v>
      </c>
      <c r="G126" s="74">
        <f>K126+O126+Q126+T126+W126</f>
        <v>22000</v>
      </c>
      <c r="H126" s="74"/>
      <c r="I126" s="115">
        <f>SUM(I127:I128)</f>
        <v>22000</v>
      </c>
      <c r="J126" s="115">
        <f>SUM(J127:J128)</f>
        <v>22000</v>
      </c>
      <c r="K126" s="115">
        <f>K127+K128</f>
        <v>22000</v>
      </c>
      <c r="L126" s="115">
        <f>L127+L128</f>
        <v>22000</v>
      </c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1:23" ht="24.75" customHeight="1" x14ac:dyDescent="0.25">
      <c r="A127" s="7"/>
      <c r="B127" s="7" t="s">
        <v>152</v>
      </c>
      <c r="C127" s="20">
        <v>2017</v>
      </c>
      <c r="D127" s="35">
        <v>15000</v>
      </c>
      <c r="E127" s="35"/>
      <c r="F127" s="36">
        <v>15000</v>
      </c>
      <c r="G127" s="36">
        <v>15000</v>
      </c>
      <c r="H127" s="10" t="s">
        <v>164</v>
      </c>
      <c r="I127" s="36">
        <v>15000</v>
      </c>
      <c r="J127" s="36">
        <v>15000</v>
      </c>
      <c r="K127" s="36">
        <v>15000</v>
      </c>
      <c r="L127" s="36">
        <v>15000</v>
      </c>
      <c r="M127" s="3"/>
      <c r="N127" s="35"/>
      <c r="O127" s="35"/>
      <c r="P127" s="35"/>
      <c r="Q127" s="35"/>
      <c r="R127" s="35"/>
      <c r="S127" s="35"/>
      <c r="T127" s="35"/>
      <c r="U127" s="3"/>
      <c r="V127" s="30"/>
      <c r="W127" s="30"/>
    </row>
    <row r="128" spans="1:23" ht="26.25" customHeight="1" x14ac:dyDescent="0.25">
      <c r="A128" s="7"/>
      <c r="B128" s="7" t="s">
        <v>153</v>
      </c>
      <c r="C128" s="20">
        <v>2017</v>
      </c>
      <c r="D128" s="35">
        <v>7000</v>
      </c>
      <c r="E128" s="35"/>
      <c r="F128" s="36">
        <v>7000</v>
      </c>
      <c r="G128" s="36"/>
      <c r="H128" s="10" t="s">
        <v>164</v>
      </c>
      <c r="I128" s="36">
        <v>7000</v>
      </c>
      <c r="J128" s="36">
        <v>7000</v>
      </c>
      <c r="K128" s="36">
        <v>7000</v>
      </c>
      <c r="L128" s="36">
        <v>7000</v>
      </c>
      <c r="M128" s="3"/>
      <c r="N128" s="35"/>
      <c r="O128" s="35"/>
      <c r="P128" s="35"/>
      <c r="Q128" s="35"/>
      <c r="R128" s="35"/>
      <c r="S128" s="35"/>
      <c r="T128" s="35"/>
      <c r="U128" s="3"/>
      <c r="V128" s="30"/>
      <c r="W128" s="30"/>
    </row>
    <row r="129" spans="1:23" ht="45" x14ac:dyDescent="0.25">
      <c r="A129" s="7" t="s">
        <v>17</v>
      </c>
      <c r="B129" s="7" t="s">
        <v>36</v>
      </c>
      <c r="C129" s="20"/>
      <c r="D129" s="35">
        <f>D130</f>
        <v>53115</v>
      </c>
      <c r="E129" s="35"/>
      <c r="F129" s="35">
        <f>I129+N129+P129+S129+V129</f>
        <v>53115</v>
      </c>
      <c r="G129" s="36">
        <f>K129+O129+Q129+T129+W129</f>
        <v>0</v>
      </c>
      <c r="H129" s="10"/>
      <c r="I129" s="35">
        <f>I130</f>
        <v>25300</v>
      </c>
      <c r="J129" s="35">
        <f>J130</f>
        <v>22000</v>
      </c>
      <c r="K129" s="36">
        <f>K130</f>
        <v>0</v>
      </c>
      <c r="L129" s="36">
        <f>L130</f>
        <v>0</v>
      </c>
      <c r="M129" s="3"/>
      <c r="N129" s="35">
        <f>N130</f>
        <v>27815</v>
      </c>
      <c r="O129" s="35">
        <f>O130</f>
        <v>0</v>
      </c>
      <c r="P129" s="35"/>
      <c r="Q129" s="35"/>
      <c r="R129" s="35"/>
      <c r="S129" s="35"/>
      <c r="T129" s="35"/>
      <c r="U129" s="3"/>
      <c r="V129" s="30"/>
      <c r="W129" s="30"/>
    </row>
    <row r="130" spans="1:23" s="87" customFormat="1" ht="33" customHeight="1" x14ac:dyDescent="0.25">
      <c r="A130" s="85">
        <v>5309</v>
      </c>
      <c r="B130" s="106" t="s">
        <v>154</v>
      </c>
      <c r="C130" s="83"/>
      <c r="D130" s="58">
        <f>SUM(D131+D132+D133)</f>
        <v>53115</v>
      </c>
      <c r="E130" s="58"/>
      <c r="F130" s="58">
        <f>I130+N130+P130+S130+V130</f>
        <v>53115</v>
      </c>
      <c r="G130" s="84">
        <f>K130+O130+Q130+T130+W130</f>
        <v>0</v>
      </c>
      <c r="H130" s="85"/>
      <c r="I130" s="58">
        <f>SUM(I131:I133)</f>
        <v>25300</v>
      </c>
      <c r="J130" s="58">
        <f>SUM(J131:J132)</f>
        <v>22000</v>
      </c>
      <c r="K130" s="84">
        <f>K131+K132</f>
        <v>0</v>
      </c>
      <c r="L130" s="84">
        <f>L131+L132</f>
        <v>0</v>
      </c>
      <c r="M130" s="86"/>
      <c r="N130" s="58">
        <f>SUM(N131:N132)</f>
        <v>27815</v>
      </c>
      <c r="O130" s="58">
        <f>O131+O132</f>
        <v>0</v>
      </c>
      <c r="P130" s="58"/>
      <c r="Q130" s="58"/>
      <c r="R130" s="58"/>
      <c r="S130" s="58"/>
      <c r="T130" s="58"/>
      <c r="U130" s="86"/>
      <c r="V130" s="62"/>
      <c r="W130" s="62"/>
    </row>
    <row r="131" spans="1:23" s="64" customFormat="1" ht="27" customHeight="1" x14ac:dyDescent="0.25">
      <c r="A131" s="107"/>
      <c r="B131" s="65" t="s">
        <v>155</v>
      </c>
      <c r="C131" s="114" t="s">
        <v>163</v>
      </c>
      <c r="D131" s="63">
        <v>27815</v>
      </c>
      <c r="E131" s="63"/>
      <c r="F131" s="67">
        <v>27815</v>
      </c>
      <c r="G131" s="67"/>
      <c r="H131" s="68"/>
      <c r="I131" s="67"/>
      <c r="J131" s="67"/>
      <c r="K131" s="67"/>
      <c r="L131" s="116"/>
      <c r="M131" s="70" t="s">
        <v>165</v>
      </c>
      <c r="N131" s="63">
        <v>27815</v>
      </c>
      <c r="O131" s="63"/>
      <c r="P131" s="63"/>
      <c r="Q131" s="63"/>
      <c r="R131" s="63"/>
      <c r="S131" s="63"/>
      <c r="T131" s="63"/>
      <c r="U131" s="70"/>
      <c r="V131" s="72"/>
      <c r="W131" s="72"/>
    </row>
    <row r="132" spans="1:23" s="64" customFormat="1" ht="30" customHeight="1" x14ac:dyDescent="0.25">
      <c r="A132" s="107"/>
      <c r="B132" s="65" t="s">
        <v>156</v>
      </c>
      <c r="C132" s="66">
        <v>2017</v>
      </c>
      <c r="D132" s="63">
        <v>22000</v>
      </c>
      <c r="E132" s="63"/>
      <c r="F132" s="67">
        <v>22000</v>
      </c>
      <c r="G132" s="67"/>
      <c r="H132" s="68" t="s">
        <v>164</v>
      </c>
      <c r="I132" s="67">
        <v>22000</v>
      </c>
      <c r="J132" s="67">
        <v>22000</v>
      </c>
      <c r="K132" s="67"/>
      <c r="L132" s="67"/>
      <c r="M132" s="70"/>
      <c r="N132" s="63"/>
      <c r="O132" s="63"/>
      <c r="P132" s="63"/>
      <c r="Q132" s="63"/>
      <c r="R132" s="63"/>
      <c r="S132" s="63"/>
      <c r="T132" s="63"/>
      <c r="U132" s="70"/>
      <c r="V132" s="72"/>
      <c r="W132" s="72"/>
    </row>
    <row r="133" spans="1:23" s="64" customFormat="1" ht="44.25" customHeight="1" x14ac:dyDescent="0.25">
      <c r="A133" s="68"/>
      <c r="B133" s="119" t="s">
        <v>168</v>
      </c>
      <c r="C133" s="66"/>
      <c r="D133" s="63">
        <v>3300</v>
      </c>
      <c r="E133" s="63"/>
      <c r="F133" s="67"/>
      <c r="G133" s="67"/>
      <c r="H133" s="70" t="s">
        <v>166</v>
      </c>
      <c r="I133" s="67">
        <v>3300</v>
      </c>
      <c r="J133" s="67"/>
      <c r="K133" s="67"/>
      <c r="L133" s="67"/>
      <c r="M133" s="70"/>
      <c r="N133" s="63"/>
      <c r="O133" s="63"/>
      <c r="P133" s="63"/>
      <c r="Q133" s="63"/>
      <c r="R133" s="63"/>
      <c r="S133" s="63"/>
      <c r="T133" s="63"/>
      <c r="U133" s="70"/>
      <c r="V133" s="72"/>
      <c r="W133" s="72"/>
    </row>
    <row r="134" spans="1:23" s="64" customFormat="1" ht="36" customHeight="1" x14ac:dyDescent="0.25">
      <c r="A134" s="109"/>
      <c r="B134" s="131" t="s">
        <v>157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10"/>
      <c r="T134" s="110"/>
      <c r="U134" s="111"/>
      <c r="V134" s="112"/>
      <c r="W134" s="112"/>
    </row>
    <row r="135" spans="1:23" s="64" customFormat="1" ht="30" customHeight="1" x14ac:dyDescent="0.25">
      <c r="A135" s="109"/>
      <c r="B135" s="131" t="s">
        <v>158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10"/>
      <c r="T135" s="110"/>
      <c r="U135" s="111"/>
      <c r="V135" s="112"/>
      <c r="W135" s="112"/>
    </row>
    <row r="136" spans="1:23" s="64" customFormat="1" ht="25.5" customHeight="1" x14ac:dyDescent="0.25">
      <c r="A136" s="109"/>
      <c r="B136" s="131" t="s">
        <v>159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10"/>
      <c r="T136" s="110"/>
      <c r="U136" s="111"/>
      <c r="V136" s="112"/>
      <c r="W136" s="112"/>
    </row>
    <row r="137" spans="1:23" s="64" customFormat="1" ht="23.25" customHeight="1" x14ac:dyDescent="0.25">
      <c r="A137" s="109"/>
      <c r="B137" s="131" t="s">
        <v>160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10"/>
      <c r="T137" s="110"/>
      <c r="U137" s="111"/>
      <c r="V137" s="112"/>
      <c r="W137" s="112"/>
    </row>
    <row r="138" spans="1:23" s="64" customFormat="1" ht="26.25" customHeight="1" x14ac:dyDescent="0.25">
      <c r="A138" s="109"/>
      <c r="B138" s="131" t="s">
        <v>161</v>
      </c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10"/>
      <c r="T138" s="110"/>
      <c r="U138" s="111"/>
      <c r="V138" s="112"/>
      <c r="W138" s="112"/>
    </row>
    <row r="139" spans="1:23" s="64" customFormat="1" ht="35.25" customHeight="1" x14ac:dyDescent="0.25">
      <c r="A139" s="109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0"/>
      <c r="T139" s="110"/>
      <c r="U139" s="111"/>
      <c r="V139" s="112"/>
      <c r="W139" s="112"/>
    </row>
    <row r="140" spans="1:23" ht="25.5" customHeight="1" x14ac:dyDescent="0.25">
      <c r="B140" s="120" t="s">
        <v>63</v>
      </c>
      <c r="C140" s="121"/>
      <c r="D140" s="122"/>
      <c r="E140" s="39"/>
      <c r="F140" s="39"/>
      <c r="G140" s="39"/>
      <c r="H140" s="39"/>
      <c r="I140" s="39"/>
      <c r="J140" s="39"/>
      <c r="K140" s="39"/>
      <c r="L140" s="39"/>
      <c r="M140" s="50" t="s">
        <v>57</v>
      </c>
      <c r="N140" s="51"/>
      <c r="O140" s="51"/>
      <c r="P140" s="51"/>
      <c r="Q140" s="52"/>
      <c r="R140" s="77"/>
    </row>
    <row r="141" spans="1:23" ht="18.75" customHeight="1" x14ac:dyDescent="0.25">
      <c r="B141" s="46" t="s">
        <v>69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4"/>
      <c r="N141" s="44" t="s">
        <v>67</v>
      </c>
      <c r="O141" s="44"/>
      <c r="P141" s="44"/>
      <c r="Q141" s="45"/>
      <c r="R141" s="45"/>
    </row>
    <row r="142" spans="1:23" ht="26.25" customHeight="1" x14ac:dyDescent="0.25">
      <c r="B142" s="47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50" t="s">
        <v>53</v>
      </c>
      <c r="N142" s="51"/>
      <c r="O142" s="51"/>
      <c r="P142" s="51"/>
      <c r="Q142" s="52"/>
      <c r="R142" s="77"/>
    </row>
    <row r="143" spans="1:23" ht="25.5" customHeight="1" x14ac:dyDescent="0.25">
      <c r="B143" s="120" t="s">
        <v>64</v>
      </c>
      <c r="C143" s="121"/>
      <c r="D143" s="122"/>
      <c r="E143" s="39"/>
      <c r="F143" s="39"/>
      <c r="G143" s="39"/>
      <c r="H143" s="39"/>
      <c r="I143" s="39"/>
      <c r="J143" s="39"/>
      <c r="K143" s="39"/>
      <c r="L143" s="39"/>
      <c r="M143" s="44"/>
      <c r="N143" s="44"/>
      <c r="O143" s="44"/>
      <c r="P143" s="44"/>
      <c r="Q143" s="45"/>
      <c r="R143" s="45"/>
    </row>
    <row r="144" spans="1:23" ht="21.75" customHeight="1" x14ac:dyDescent="0.25">
      <c r="B144" s="4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50" t="s">
        <v>58</v>
      </c>
      <c r="N144" s="51"/>
      <c r="O144" s="51"/>
      <c r="P144" s="51"/>
      <c r="Q144" s="52"/>
      <c r="R144" s="77"/>
    </row>
    <row r="145" spans="1:23" ht="32.25" customHeight="1" x14ac:dyDescent="0.25">
      <c r="B145" s="120" t="s">
        <v>65</v>
      </c>
      <c r="C145" s="121"/>
      <c r="D145" s="122"/>
      <c r="E145" s="39"/>
      <c r="F145" s="39"/>
      <c r="G145" s="39"/>
      <c r="H145" s="39"/>
      <c r="I145" s="39"/>
      <c r="J145" s="39"/>
      <c r="K145" s="39"/>
      <c r="L145" s="39"/>
      <c r="M145" s="44"/>
      <c r="N145" s="44" t="s">
        <v>68</v>
      </c>
      <c r="O145" s="44"/>
      <c r="P145" s="44"/>
      <c r="Q145" s="45"/>
      <c r="R145" s="45"/>
    </row>
    <row r="146" spans="1:23" ht="14.25" customHeight="1" x14ac:dyDescent="0.25">
      <c r="A146" s="9"/>
      <c r="B146" s="48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4"/>
      <c r="N146" s="44"/>
      <c r="O146" s="44"/>
      <c r="P146" s="44"/>
      <c r="Q146" s="45"/>
      <c r="R146" s="45"/>
    </row>
    <row r="147" spans="1:23" ht="21" customHeight="1" x14ac:dyDescent="0.25">
      <c r="A147" s="9"/>
      <c r="B147" s="49">
        <v>42927</v>
      </c>
      <c r="C147" s="38"/>
      <c r="D147" s="40"/>
      <c r="E147" s="40"/>
      <c r="F147" s="40"/>
      <c r="G147" s="40"/>
      <c r="H147" s="40"/>
      <c r="I147" s="40"/>
      <c r="J147" s="40"/>
      <c r="K147" s="40"/>
      <c r="L147" s="40"/>
      <c r="M147" s="50" t="s">
        <v>53</v>
      </c>
      <c r="N147" s="53" t="s">
        <v>66</v>
      </c>
      <c r="O147" s="53"/>
      <c r="P147" s="53"/>
      <c r="Q147" s="54"/>
      <c r="R147" s="78"/>
    </row>
    <row r="148" spans="1:23" ht="15.75" x14ac:dyDescent="0.25">
      <c r="A148" s="9"/>
      <c r="B148" s="41" t="s">
        <v>56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39"/>
      <c r="N148" s="39"/>
      <c r="O148" s="39"/>
      <c r="P148" s="39"/>
    </row>
    <row r="149" spans="1:23" ht="15.75" x14ac:dyDescent="0.25">
      <c r="A149" s="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39"/>
      <c r="N149" s="39"/>
      <c r="O149" s="39"/>
      <c r="P149" s="39"/>
    </row>
    <row r="150" spans="1:23" ht="15.75" x14ac:dyDescent="0.25">
      <c r="B150" s="147"/>
      <c r="L150" s="40"/>
      <c r="M150" s="40"/>
      <c r="N150" s="40"/>
      <c r="O150" s="40"/>
      <c r="P150" s="40"/>
      <c r="Q150" s="9"/>
      <c r="R150" s="9"/>
      <c r="S150" s="9"/>
      <c r="T150" s="9"/>
      <c r="U150" s="9"/>
      <c r="V150" s="9"/>
      <c r="W150" s="9"/>
    </row>
    <row r="151" spans="1:23" ht="15.75" x14ac:dyDescent="0.25">
      <c r="B151" s="147"/>
      <c r="L151" s="42"/>
      <c r="M151" s="42"/>
      <c r="N151" s="42"/>
      <c r="O151" s="42"/>
      <c r="P151" s="42"/>
      <c r="Q151" s="8"/>
      <c r="R151" s="8"/>
      <c r="S151" s="8"/>
      <c r="T151" s="8"/>
      <c r="U151" s="8"/>
      <c r="V151" s="8"/>
      <c r="W151" s="8"/>
    </row>
    <row r="152" spans="1:23" ht="15.75" x14ac:dyDescent="0.25">
      <c r="B152" s="147" t="s">
        <v>169</v>
      </c>
      <c r="L152" s="42"/>
      <c r="M152" s="42"/>
      <c r="N152" s="42"/>
      <c r="O152" s="42"/>
      <c r="P152" s="42"/>
      <c r="Q152" s="8"/>
      <c r="R152" s="8"/>
      <c r="S152" s="8"/>
      <c r="T152" s="8"/>
      <c r="U152" s="8"/>
      <c r="V152" s="8"/>
      <c r="W152" s="8"/>
    </row>
    <row r="153" spans="1:23" ht="15.75" x14ac:dyDescent="0.25">
      <c r="B153"/>
      <c r="J153" s="147" t="s">
        <v>170</v>
      </c>
      <c r="K153" s="147" t="s">
        <v>170</v>
      </c>
      <c r="L153" s="42"/>
      <c r="M153" s="42"/>
      <c r="N153" s="42"/>
      <c r="O153" s="42"/>
      <c r="P153" s="42"/>
      <c r="Q153" s="8"/>
      <c r="R153" s="8"/>
      <c r="S153" s="8"/>
      <c r="T153" s="8"/>
      <c r="U153" s="8"/>
      <c r="V153" s="8"/>
      <c r="W153" s="8"/>
    </row>
    <row r="154" spans="1:23" x14ac:dyDescent="0.25">
      <c r="B154" s="148" t="s">
        <v>171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ht="15.75" x14ac:dyDescent="0.25">
      <c r="B155" s="146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x14ac:dyDescent="0.25">
      <c r="B156" s="29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x14ac:dyDescent="0.25">
      <c r="B157" s="29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x14ac:dyDescent="0.25">
      <c r="B158" s="29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x14ac:dyDescent="0.25">
      <c r="B159" s="29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x14ac:dyDescent="0.25">
      <c r="B160" s="29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2:23" x14ac:dyDescent="0.25">
      <c r="B161" s="29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2:23" x14ac:dyDescent="0.25">
      <c r="B162" s="29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2:23" x14ac:dyDescent="0.25">
      <c r="B163" s="29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2:23" x14ac:dyDescent="0.25">
      <c r="B164" s="29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2:23" x14ac:dyDescent="0.25">
      <c r="B165" s="29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2:23" x14ac:dyDescent="0.25">
      <c r="B166" s="29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2:23" x14ac:dyDescent="0.25">
      <c r="B167" s="29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2:23" x14ac:dyDescent="0.25">
      <c r="B168" s="29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2:23" x14ac:dyDescent="0.25">
      <c r="B169" s="29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2:23" x14ac:dyDescent="0.25">
      <c r="B170" s="29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2:23" x14ac:dyDescent="0.25">
      <c r="B171" s="29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2:23" x14ac:dyDescent="0.25">
      <c r="B172" s="29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2:23" x14ac:dyDescent="0.25">
      <c r="B173" s="29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2:23" x14ac:dyDescent="0.25">
      <c r="B174" s="29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2:23" x14ac:dyDescent="0.25">
      <c r="B175" s="29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2:23" x14ac:dyDescent="0.25">
      <c r="B176" s="29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2:23" x14ac:dyDescent="0.25">
      <c r="B177" s="29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2:23" x14ac:dyDescent="0.25">
      <c r="B178" s="29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2:23" x14ac:dyDescent="0.25">
      <c r="B179" s="29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2:23" x14ac:dyDescent="0.25">
      <c r="B180" s="29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2:23" x14ac:dyDescent="0.25">
      <c r="B181" s="29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2:23" x14ac:dyDescent="0.25">
      <c r="B182" s="29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2:23" x14ac:dyDescent="0.25">
      <c r="B183" s="29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2:23" x14ac:dyDescent="0.25">
      <c r="B184" s="29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2:23" x14ac:dyDescent="0.25">
      <c r="B185" s="29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2:23" x14ac:dyDescent="0.25">
      <c r="B186" s="29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2:23" x14ac:dyDescent="0.25">
      <c r="B187" s="29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2:23" x14ac:dyDescent="0.25">
      <c r="B188" s="29"/>
    </row>
    <row r="189" spans="2:23" x14ac:dyDescent="0.25">
      <c r="B189" s="29"/>
    </row>
    <row r="190" spans="2:23" x14ac:dyDescent="0.25">
      <c r="B190" s="29"/>
    </row>
    <row r="191" spans="2:23" x14ac:dyDescent="0.25">
      <c r="B191" s="29"/>
    </row>
    <row r="192" spans="2:23" x14ac:dyDescent="0.25">
      <c r="B192" s="29"/>
    </row>
  </sheetData>
  <mergeCells count="23">
    <mergeCell ref="U9:W9"/>
    <mergeCell ref="R9:T9"/>
    <mergeCell ref="A7:A10"/>
    <mergeCell ref="B7:B10"/>
    <mergeCell ref="C7:C10"/>
    <mergeCell ref="D7:D10"/>
    <mergeCell ref="E7:E10"/>
    <mergeCell ref="B140:D140"/>
    <mergeCell ref="B145:D145"/>
    <mergeCell ref="B143:D143"/>
    <mergeCell ref="E4:F4"/>
    <mergeCell ref="F7:F10"/>
    <mergeCell ref="A71:B71"/>
    <mergeCell ref="B134:R134"/>
    <mergeCell ref="B135:R135"/>
    <mergeCell ref="B136:R136"/>
    <mergeCell ref="B137:R137"/>
    <mergeCell ref="B138:R138"/>
    <mergeCell ref="G7:G10"/>
    <mergeCell ref="H7:W8"/>
    <mergeCell ref="H9:L9"/>
    <mergeCell ref="M9:O9"/>
    <mergeCell ref="P9:Q9"/>
  </mergeCells>
  <pageMargins left="0.27559055118110237" right="0.15748031496062992" top="0.68" bottom="0.35433070866141736" header="0.31496062992125984" footer="0.15748031496062992"/>
  <pageSetup paperSize="9" scale="48" fitToHeight="412" orientation="landscape" r:id="rId1"/>
  <headerFooter>
    <oddFooter>&amp;CСтр.&amp;P от &amp;N&amp;R&amp;D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Цолова</dc:creator>
  <cp:lastModifiedBy>Milena</cp:lastModifiedBy>
  <cp:lastPrinted>2017-07-11T11:05:31Z</cp:lastPrinted>
  <dcterms:created xsi:type="dcterms:W3CDTF">2015-02-06T12:34:28Z</dcterms:created>
  <dcterms:modified xsi:type="dcterms:W3CDTF">2017-09-05T11:25:44Z</dcterms:modified>
</cp:coreProperties>
</file>